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Windows="1"/>
  <bookViews>
    <workbookView xWindow="-75" yWindow="-75" windowWidth="16530" windowHeight="8340" tabRatio="500"/>
  </bookViews>
  <sheets>
    <sheet name="Rekapitulácia stavby" sheetId="1" r:id="rId1"/>
    <sheet name="04 - OA Sereď UK" sheetId="2" r:id="rId2"/>
  </sheets>
  <definedNames>
    <definedName name="_xlnm.Print_Titles" localSheetId="1">'04 - OA Sereď UK'!$119:$119</definedName>
    <definedName name="_xlnm.Print_Titles" localSheetId="0">'Rekapitulácia stavby'!$85:$85</definedName>
    <definedName name="_xlnm.Print_Area" localSheetId="1">'04 - OA Sereď UK'!$C$4:$Q$70,'04 - OA Sereď UK'!$C$76:$Q$103,'04 - OA Sereď UK'!$C$109:$Q$160</definedName>
    <definedName name="_xlnm.Print_Area" localSheetId="0">'Rekapitulácia stavby'!$C$4:$AP$70,'Rekapitulácia stavby'!$C$76:$AP$92</definedName>
  </definedNames>
  <calcPr calcId="145621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160" i="2" l="1"/>
  <c r="BI160" i="2"/>
  <c r="BH160" i="2"/>
  <c r="BG160" i="2"/>
  <c r="BF160" i="2"/>
  <c r="BE160" i="2"/>
  <c r="AA160" i="2"/>
  <c r="Y160" i="2"/>
  <c r="W160" i="2"/>
  <c r="N160" i="2"/>
  <c r="BK159" i="2"/>
  <c r="BI159" i="2"/>
  <c r="BH159" i="2"/>
  <c r="BG159" i="2"/>
  <c r="BE159" i="2"/>
  <c r="AA159" i="2"/>
  <c r="Y159" i="2"/>
  <c r="W159" i="2"/>
  <c r="N159" i="2"/>
  <c r="BF159" i="2" s="1"/>
  <c r="BK158" i="2"/>
  <c r="BI158" i="2"/>
  <c r="BH158" i="2"/>
  <c r="BG158" i="2"/>
  <c r="BE158" i="2"/>
  <c r="AA158" i="2"/>
  <c r="AA157" i="2" s="1"/>
  <c r="Y158" i="2"/>
  <c r="W158" i="2"/>
  <c r="W157" i="2" s="1"/>
  <c r="N158" i="2"/>
  <c r="BF158" i="2" s="1"/>
  <c r="Y157" i="2"/>
  <c r="BK155" i="2"/>
  <c r="BI155" i="2"/>
  <c r="BH155" i="2"/>
  <c r="BG155" i="2"/>
  <c r="BE155" i="2"/>
  <c r="AA155" i="2"/>
  <c r="Y155" i="2"/>
  <c r="Y154" i="2" s="1"/>
  <c r="W155" i="2"/>
  <c r="N155" i="2"/>
  <c r="BF155" i="2" s="1"/>
  <c r="BK154" i="2"/>
  <c r="N154" i="2" s="1"/>
  <c r="N98" i="2" s="1"/>
  <c r="AA154" i="2"/>
  <c r="W154" i="2"/>
  <c r="BK153" i="2"/>
  <c r="BI153" i="2"/>
  <c r="BH153" i="2"/>
  <c r="BG153" i="2"/>
  <c r="BE153" i="2"/>
  <c r="AA153" i="2"/>
  <c r="Y153" i="2"/>
  <c r="W153" i="2"/>
  <c r="N153" i="2"/>
  <c r="BF153" i="2" s="1"/>
  <c r="BK152" i="2"/>
  <c r="BI152" i="2"/>
  <c r="BH152" i="2"/>
  <c r="BG152" i="2"/>
  <c r="BE152" i="2"/>
  <c r="AA152" i="2"/>
  <c r="Y152" i="2"/>
  <c r="W152" i="2"/>
  <c r="N152" i="2"/>
  <c r="BF152" i="2" s="1"/>
  <c r="BK151" i="2"/>
  <c r="BI151" i="2"/>
  <c r="BH151" i="2"/>
  <c r="BG151" i="2"/>
  <c r="BF151" i="2"/>
  <c r="BE151" i="2"/>
  <c r="AA151" i="2"/>
  <c r="Y151" i="2"/>
  <c r="W151" i="2"/>
  <c r="N151" i="2"/>
  <c r="BK150" i="2"/>
  <c r="BI150" i="2"/>
  <c r="BH150" i="2"/>
  <c r="BG150" i="2"/>
  <c r="BF150" i="2"/>
  <c r="BE150" i="2"/>
  <c r="AA150" i="2"/>
  <c r="Y150" i="2"/>
  <c r="W150" i="2"/>
  <c r="N150" i="2"/>
  <c r="BK149" i="2"/>
  <c r="BI149" i="2"/>
  <c r="BH149" i="2"/>
  <c r="BG149" i="2"/>
  <c r="BF149" i="2"/>
  <c r="BE149" i="2"/>
  <c r="AA149" i="2"/>
  <c r="Y149" i="2"/>
  <c r="W149" i="2"/>
  <c r="N149" i="2"/>
  <c r="BK147" i="2"/>
  <c r="BK146" i="2" s="1"/>
  <c r="N146" i="2" s="1"/>
  <c r="N97" i="2" s="1"/>
  <c r="BI147" i="2"/>
  <c r="BH147" i="2"/>
  <c r="BG147" i="2"/>
  <c r="BE147" i="2"/>
  <c r="AA147" i="2"/>
  <c r="AA146" i="2" s="1"/>
  <c r="Y147" i="2"/>
  <c r="W147" i="2"/>
  <c r="W146" i="2" s="1"/>
  <c r="N147" i="2"/>
  <c r="BF147" i="2" s="1"/>
  <c r="Y146" i="2"/>
  <c r="BK145" i="2"/>
  <c r="BI145" i="2"/>
  <c r="BH145" i="2"/>
  <c r="BG145" i="2"/>
  <c r="BE145" i="2"/>
  <c r="AA145" i="2"/>
  <c r="Y145" i="2"/>
  <c r="W145" i="2"/>
  <c r="N145" i="2"/>
  <c r="BF145" i="2" s="1"/>
  <c r="BK144" i="2"/>
  <c r="BK143" i="2" s="1"/>
  <c r="N143" i="2" s="1"/>
  <c r="N96" i="2" s="1"/>
  <c r="BI144" i="2"/>
  <c r="BH144" i="2"/>
  <c r="BG144" i="2"/>
  <c r="BE144" i="2"/>
  <c r="AA144" i="2"/>
  <c r="Y144" i="2"/>
  <c r="Y143" i="2" s="1"/>
  <c r="Y134" i="2" s="1"/>
  <c r="W144" i="2"/>
  <c r="N144" i="2"/>
  <c r="BF144" i="2" s="1"/>
  <c r="AA143" i="2"/>
  <c r="W143" i="2"/>
  <c r="BK142" i="2"/>
  <c r="BI142" i="2"/>
  <c r="BH142" i="2"/>
  <c r="BG142" i="2"/>
  <c r="BE142" i="2"/>
  <c r="AA142" i="2"/>
  <c r="Y142" i="2"/>
  <c r="W142" i="2"/>
  <c r="N142" i="2"/>
  <c r="BF142" i="2" s="1"/>
  <c r="BK141" i="2"/>
  <c r="BK138" i="2" s="1"/>
  <c r="N138" i="2" s="1"/>
  <c r="N95" i="2" s="1"/>
  <c r="BI141" i="2"/>
  <c r="BH141" i="2"/>
  <c r="BG141" i="2"/>
  <c r="BE141" i="2"/>
  <c r="AA141" i="2"/>
  <c r="Y141" i="2"/>
  <c r="W141" i="2"/>
  <c r="N141" i="2"/>
  <c r="BF141" i="2" s="1"/>
  <c r="BK140" i="2"/>
  <c r="BI140" i="2"/>
  <c r="BH140" i="2"/>
  <c r="BG140" i="2"/>
  <c r="BF140" i="2"/>
  <c r="BE140" i="2"/>
  <c r="AA140" i="2"/>
  <c r="AA138" i="2" s="1"/>
  <c r="Y140" i="2"/>
  <c r="W140" i="2"/>
  <c r="N140" i="2"/>
  <c r="BK139" i="2"/>
  <c r="BI139" i="2"/>
  <c r="BH139" i="2"/>
  <c r="BG139" i="2"/>
  <c r="BF139" i="2"/>
  <c r="BE139" i="2"/>
  <c r="AA139" i="2"/>
  <c r="Y139" i="2"/>
  <c r="W139" i="2"/>
  <c r="W138" i="2" s="1"/>
  <c r="N139" i="2"/>
  <c r="Y138" i="2"/>
  <c r="BK136" i="2"/>
  <c r="BI136" i="2"/>
  <c r="BH136" i="2"/>
  <c r="BG136" i="2"/>
  <c r="BE136" i="2"/>
  <c r="AA136" i="2"/>
  <c r="Y136" i="2"/>
  <c r="W136" i="2"/>
  <c r="N136" i="2"/>
  <c r="BF136" i="2" s="1"/>
  <c r="BK135" i="2"/>
  <c r="AA135" i="2"/>
  <c r="AA134" i="2" s="1"/>
  <c r="Y135" i="2"/>
  <c r="W135" i="2"/>
  <c r="N135" i="2"/>
  <c r="N94" i="2" s="1"/>
  <c r="BK133" i="2"/>
  <c r="BK132" i="2" s="1"/>
  <c r="N132" i="2" s="1"/>
  <c r="N92" i="2" s="1"/>
  <c r="BI133" i="2"/>
  <c r="BH133" i="2"/>
  <c r="BG133" i="2"/>
  <c r="BE133" i="2"/>
  <c r="AA133" i="2"/>
  <c r="Y133" i="2"/>
  <c r="Y132" i="2" s="1"/>
  <c r="W133" i="2"/>
  <c r="N133" i="2"/>
  <c r="BF133" i="2" s="1"/>
  <c r="AA132" i="2"/>
  <c r="W132" i="2"/>
  <c r="BK131" i="2"/>
  <c r="BI131" i="2"/>
  <c r="BH131" i="2"/>
  <c r="BG131" i="2"/>
  <c r="BE131" i="2"/>
  <c r="AA131" i="2"/>
  <c r="Y131" i="2"/>
  <c r="W131" i="2"/>
  <c r="N131" i="2"/>
  <c r="BF131" i="2" s="1"/>
  <c r="BK130" i="2"/>
  <c r="BI130" i="2"/>
  <c r="BH130" i="2"/>
  <c r="BG130" i="2"/>
  <c r="BE130" i="2"/>
  <c r="AA130" i="2"/>
  <c r="Y130" i="2"/>
  <c r="Y125" i="2" s="1"/>
  <c r="W130" i="2"/>
  <c r="N130" i="2"/>
  <c r="BF130" i="2" s="1"/>
  <c r="BK129" i="2"/>
  <c r="BI129" i="2"/>
  <c r="BH129" i="2"/>
  <c r="BG129" i="2"/>
  <c r="BE129" i="2"/>
  <c r="AA129" i="2"/>
  <c r="Y129" i="2"/>
  <c r="W129" i="2"/>
  <c r="N129" i="2"/>
  <c r="BF129" i="2" s="1"/>
  <c r="BK128" i="2"/>
  <c r="BI128" i="2"/>
  <c r="BH128" i="2"/>
  <c r="BG128" i="2"/>
  <c r="BE128" i="2"/>
  <c r="AA128" i="2"/>
  <c r="Y128" i="2"/>
  <c r="W128" i="2"/>
  <c r="N128" i="2"/>
  <c r="BF128" i="2" s="1"/>
  <c r="BK126" i="2"/>
  <c r="BK125" i="2" s="1"/>
  <c r="N125" i="2" s="1"/>
  <c r="N91" i="2" s="1"/>
  <c r="BI126" i="2"/>
  <c r="BH126" i="2"/>
  <c r="BG126" i="2"/>
  <c r="BE126" i="2"/>
  <c r="AA126" i="2"/>
  <c r="AA125" i="2" s="1"/>
  <c r="Y126" i="2"/>
  <c r="W126" i="2"/>
  <c r="W125" i="2" s="1"/>
  <c r="W121" i="2" s="1"/>
  <c r="N126" i="2"/>
  <c r="BF126" i="2" s="1"/>
  <c r="BK123" i="2"/>
  <c r="BI123" i="2"/>
  <c r="BH123" i="2"/>
  <c r="BG123" i="2"/>
  <c r="BE123" i="2"/>
  <c r="AA123" i="2"/>
  <c r="Y123" i="2"/>
  <c r="Y122" i="2" s="1"/>
  <c r="W123" i="2"/>
  <c r="N123" i="2"/>
  <c r="BF123" i="2" s="1"/>
  <c r="BK122" i="2"/>
  <c r="N122" i="2" s="1"/>
  <c r="N90" i="2" s="1"/>
  <c r="AA122" i="2"/>
  <c r="AA121" i="2" s="1"/>
  <c r="W122" i="2"/>
  <c r="F114" i="2"/>
  <c r="F112" i="2"/>
  <c r="F81" i="2"/>
  <c r="F79" i="2"/>
  <c r="M28" i="2"/>
  <c r="O21" i="2"/>
  <c r="E21" i="2"/>
  <c r="M84" i="2" s="1"/>
  <c r="O20" i="2"/>
  <c r="O18" i="2"/>
  <c r="E18" i="2"/>
  <c r="M83" i="2" s="1"/>
  <c r="O17" i="2"/>
  <c r="O15" i="2"/>
  <c r="E15" i="2"/>
  <c r="F84" i="2" s="1"/>
  <c r="O14" i="2"/>
  <c r="O12" i="2"/>
  <c r="E12" i="2"/>
  <c r="F83" i="2" s="1"/>
  <c r="O11" i="2"/>
  <c r="O9" i="2"/>
  <c r="M114" i="2" s="1"/>
  <c r="F6" i="2"/>
  <c r="F78" i="2" s="1"/>
  <c r="AY88" i="1"/>
  <c r="AX88" i="1"/>
  <c r="AS88" i="1"/>
  <c r="AS87" i="1"/>
  <c r="AM83" i="1"/>
  <c r="L83" i="1"/>
  <c r="AM82" i="1"/>
  <c r="L82" i="1"/>
  <c r="AM80" i="1"/>
  <c r="L80" i="1"/>
  <c r="L78" i="1"/>
  <c r="L77" i="1"/>
  <c r="AK27" i="1"/>
  <c r="BK157" i="2" l="1"/>
  <c r="N157" i="2" s="1"/>
  <c r="N99" i="2" s="1"/>
  <c r="H34" i="2"/>
  <c r="BB88" i="1" s="1"/>
  <c r="BB87" i="1" s="1"/>
  <c r="H36" i="2"/>
  <c r="BD88" i="1" s="1"/>
  <c r="BD87" i="1" s="1"/>
  <c r="W35" i="1" s="1"/>
  <c r="M32" i="2"/>
  <c r="AV88" i="1" s="1"/>
  <c r="H35" i="2"/>
  <c r="BC88" i="1" s="1"/>
  <c r="BC87" i="1" s="1"/>
  <c r="W34" i="1" s="1"/>
  <c r="H32" i="2"/>
  <c r="AZ88" i="1" s="1"/>
  <c r="AZ87" i="1" s="1"/>
  <c r="AV87" i="1" s="1"/>
  <c r="AK31" i="1" s="1"/>
  <c r="W120" i="2"/>
  <c r="AU88" i="1" s="1"/>
  <c r="AU87" i="1" s="1"/>
  <c r="W134" i="2"/>
  <c r="AA120" i="2"/>
  <c r="Y121" i="2"/>
  <c r="Y120" i="2" s="1"/>
  <c r="M33" i="2"/>
  <c r="AW88" i="1" s="1"/>
  <c r="H33" i="2"/>
  <c r="BA88" i="1" s="1"/>
  <c r="BA87" i="1" s="1"/>
  <c r="W33" i="1"/>
  <c r="AX87" i="1"/>
  <c r="F116" i="2"/>
  <c r="M116" i="2"/>
  <c r="M81" i="2"/>
  <c r="F117" i="2"/>
  <c r="M117" i="2"/>
  <c r="F111" i="2"/>
  <c r="BK121" i="2"/>
  <c r="BK134" i="2"/>
  <c r="N134" i="2" s="1"/>
  <c r="N93" i="2" s="1"/>
  <c r="AT88" i="1" l="1"/>
  <c r="AY87" i="1"/>
  <c r="W31" i="1"/>
  <c r="N121" i="2"/>
  <c r="N89" i="2" s="1"/>
  <c r="BK120" i="2"/>
  <c r="N120" i="2" s="1"/>
  <c r="N88" i="2" s="1"/>
  <c r="AW87" i="1"/>
  <c r="W32" i="1"/>
  <c r="AK32" i="1" l="1"/>
  <c r="AT87" i="1"/>
  <c r="M27" i="2"/>
  <c r="M30" i="2" s="1"/>
  <c r="L103" i="2"/>
  <c r="L38" i="2" l="1"/>
  <c r="AG88" i="1"/>
  <c r="AN88" i="1" l="1"/>
  <c r="AG87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<sst xmlns="http://schemas.openxmlformats.org/spreadsheetml/2006/main" count="652" uniqueCount="240">
  <si>
    <t>2012</t>
  </si>
  <si>
    <t>Hárok obsahuje:</t>
  </si>
  <si>
    <t>1) Súhrnný list stavby</t>
  </si>
  <si>
    <t>2) Rekapitulácia objektov</t>
  </si>
  <si>
    <t>2.0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</si>
  <si>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</si>
  <si>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</si>
  <si>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</si>
  <si>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</si>
  <si>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</si>
  <si>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</si>
  <si>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</si>
  <si>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</si>
  <si>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Stavba:</t>
  </si>
  <si>
    <t>Prístavba mestskej polície, Sereď</t>
  </si>
  <si>
    <t>JKSO:</t>
  </si>
  <si>
    <t>KS:</t>
  </si>
  <si>
    <t>Miesto:</t>
  </si>
  <si>
    <t xml:space="preserve"> </t>
  </si>
  <si>
    <t>Dátum:</t>
  </si>
  <si>
    <t>8. 12. 2018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</si>
  <si>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</si>
  <si>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</si>
  <si>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</si>
  <si>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</si>
  <si>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</si>
  <si>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</si>
  <si>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</si>
  <si>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</si>
  <si>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</si>
  <si>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</si>
  <si>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</si>
  <si>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</si>
  <si>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</si>
  <si>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</si>
  <si>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</si>
  <si>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</si>
  <si>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</si>
  <si>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</si>
  <si>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</si>
  <si>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</si>
  <si>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</si>
  <si>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</si>
  <si>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</si>
  <si>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</si>
  <si>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</si>
  <si>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</si>
  <si>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</si>
  <si>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</si>
  <si>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</si>
  <si>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</si>
  <si>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</si>
  <si>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</si>
  <si>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</si>
  <si>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</si>
  <si>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</si>
  <si>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</si>
  <si>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</si>
  <si>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</si>
  <si>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</si>
  <si>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</si>
  <si>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</si>
  <si>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</si>
  <si>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</si>
  <si>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</si>
  <si>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</si>
  <si>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</si>
  <si>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</si>
  <si>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</si>
  <si>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</si>
  <si>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</si>
  <si>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</si>
  <si>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{f9f2e3ac-986a-46d1-8880-92fafe04ce57}</t>
  </si>
  <si>
    <t>{00000000-0000-0000-0000-000000000000}</t>
  </si>
  <si>
    <t>/</t>
  </si>
  <si>
    <t>04</t>
  </si>
  <si>
    <t>OA Sereď UK</t>
  </si>
  <si>
    <t>1</t>
  </si>
  <si>
    <t>{716ab7d6-1061-4407-9ece-889194a32c85}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</si>
  <si>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</si>
  <si>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</si>
  <si>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</si>
  <si>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</si>
  <si>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</si>
  <si>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</si>
  <si>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</si>
  <si>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</si>
  <si>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</si>
  <si>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</si>
  <si>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</si>
  <si>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</si>
  <si>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</si>
  <si>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</si>
  <si>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</si>
  <si>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</si>
  <si>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</si>
  <si>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</si>
  <si>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</si>
  <si>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</si>
  <si>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</si>
  <si>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</si>
  <si>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</si>
  <si>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723 - Zdravotechnika - vnútorný plynovod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</si>
  <si>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</si>
  <si>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</si>
  <si>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</si>
  <si>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784 - Maľby</t>
  </si>
  <si>
    <t>HZS - Hodinové zúčtovacie sadzby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</si>
  <si>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</si>
  <si>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</si>
  <si>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</si>
  <si>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</si>
  <si>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</si>
  <si>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</si>
  <si>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</si>
  <si>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</si>
  <si>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</si>
  <si>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</si>
  <si>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</si>
  <si>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</si>
  <si>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</si>
  <si>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</si>
  <si>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</si>
  <si>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</si>
  <si>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90</t>
  </si>
  <si>
    <t>K</t>
  </si>
  <si>
    <t>612421131</t>
  </si>
  <si>
    <t>Oprava vnútorných vápenných omietok stien, opravovaná plocha do 5 %, štuková</t>
  </si>
  <si>
    <t>m2</t>
  </si>
  <si>
    <t>4</t>
  </si>
  <si>
    <t>2</t>
  </si>
  <si>
    <t>443730617</t>
  </si>
  <si>
    <t>"oprava omietky po DMTŽ radiátora" 4,1*2,6</t>
  </si>
  <si>
    <t>VV</t>
  </si>
  <si>
    <t>91</t>
  </si>
  <si>
    <t>971033251</t>
  </si>
  <si>
    <t>Vybúranie otvoru v murive tehl. plochy do 0,0225 m2 hr. do 450 mm,  -0,01200t</t>
  </si>
  <si>
    <t>ks</t>
  </si>
  <si>
    <t>-281152521</t>
  </si>
  <si>
    <t>"obnaženie rozvodov UK" 2</t>
  </si>
  <si>
    <t>95</t>
  </si>
  <si>
    <t>979081111</t>
  </si>
  <si>
    <t>Odvoz sutiny a vybúraných hmôt na skládku do 1 km</t>
  </si>
  <si>
    <t>t</t>
  </si>
  <si>
    <t>-165359420</t>
  </si>
  <si>
    <t>96</t>
  </si>
  <si>
    <t>979081121</t>
  </si>
  <si>
    <t>Odvoz sutiny a vybúraných hmôt na skládku za každý ďalší 1 km</t>
  </si>
  <si>
    <t>-5545525</t>
  </si>
  <si>
    <t>97</t>
  </si>
  <si>
    <t>979082111</t>
  </si>
  <si>
    <t>Vnútrostavenisková doprava sutiny a vybúraných hmôt do 10 m</t>
  </si>
  <si>
    <t>-1315085544</t>
  </si>
  <si>
    <t>98</t>
  </si>
  <si>
    <t>979089012</t>
  </si>
  <si>
    <t>Poplatok za skladovanie - betón, tehly, dlaždice (17 01 ), ostatné</t>
  </si>
  <si>
    <t>1586650222</t>
  </si>
  <si>
    <t>93</t>
  </si>
  <si>
    <t>998011001</t>
  </si>
  <si>
    <t>Presun hmôt pre budovy  (801, 803, 812), zvislá konštr. z tehál, tvárnic, z kovu výšky do 6 m</t>
  </si>
  <si>
    <t>978423979</t>
  </si>
  <si>
    <t>92</t>
  </si>
  <si>
    <t>723150365</t>
  </si>
  <si>
    <t>Potrubie z oceľových rúrok hladkých čiernych, chránička D 38/2,6</t>
  </si>
  <si>
    <t>m</t>
  </si>
  <si>
    <t>16</t>
  </si>
  <si>
    <t>1675619352</t>
  </si>
  <si>
    <t>2*0,35</t>
  </si>
  <si>
    <t>83</t>
  </si>
  <si>
    <t>733167001</t>
  </si>
  <si>
    <t>Potrubie z rúr REHAU, rúrka univerzálna RAUTITAN stabil DN 16,2x2,6 mm v kotúčoch</t>
  </si>
  <si>
    <t>135217490</t>
  </si>
  <si>
    <t>42</t>
  </si>
  <si>
    <t>733190107</t>
  </si>
  <si>
    <t>Tlaková skúška potrubia z oceľových rúrok závitových</t>
  </si>
  <si>
    <t>-777930176</t>
  </si>
  <si>
    <t>94</t>
  </si>
  <si>
    <t>733191923</t>
  </si>
  <si>
    <t>Oprava rozvodov potrubí -privarenie odbočky do DN 15</t>
  </si>
  <si>
    <t>-1422604678</t>
  </si>
  <si>
    <t>84</t>
  </si>
  <si>
    <t>998733101</t>
  </si>
  <si>
    <t>Presun hmôt pre rozvody potrubia v objektoch výšky do 6 m</t>
  </si>
  <si>
    <t>1870330718</t>
  </si>
  <si>
    <t>85</t>
  </si>
  <si>
    <t>734223208</t>
  </si>
  <si>
    <t>Montáž termostatickej hlavice kvapalinovej jednoduchej</t>
  </si>
  <si>
    <t>súb.</t>
  </si>
  <si>
    <t>-1457050867</t>
  </si>
  <si>
    <t>86</t>
  </si>
  <si>
    <t>M</t>
  </si>
  <si>
    <t>5512800014001</t>
  </si>
  <si>
    <t>Termostatická hlavica Heimeirer</t>
  </si>
  <si>
    <t>32</t>
  </si>
  <si>
    <t>2016301948</t>
  </si>
  <si>
    <t>82</t>
  </si>
  <si>
    <t>735111810</t>
  </si>
  <si>
    <t>Demontáž radiátorov článkových,  -0,02380t</t>
  </si>
  <si>
    <t>282048746</t>
  </si>
  <si>
    <t>0,6*0,16*24</t>
  </si>
  <si>
    <t>79</t>
  </si>
  <si>
    <t>735154042</t>
  </si>
  <si>
    <t>Montáž vykurovacieho telesa panelového jednoradového 600 mm/ dĺžky 1000-1200 mm</t>
  </si>
  <si>
    <t>1307731053</t>
  </si>
  <si>
    <t>81</t>
  </si>
  <si>
    <t>484530057100</t>
  </si>
  <si>
    <t>Teleso vykurovacie doskové dvojpanelové oceľové KORAD 21K, vxl 600x1200 mm s bočným pripojením a konvektorom, U.S.STEEL KOSICE</t>
  </si>
  <si>
    <t>-81656056</t>
  </si>
  <si>
    <t>68</t>
  </si>
  <si>
    <t>735191910</t>
  </si>
  <si>
    <t>Napustenie vody do vykurovacieho systému vrátane potrubia o v. pl. vykurovacích telies</t>
  </si>
  <si>
    <t>1198944425</t>
  </si>
  <si>
    <t>71</t>
  </si>
  <si>
    <t>735494811</t>
  </si>
  <si>
    <t>Vypúšťanie vody z vykurovacích sústav o v. pl. vykurovacích telies</t>
  </si>
  <si>
    <t>1093084149</t>
  </si>
  <si>
    <t>88</t>
  </si>
  <si>
    <t>998735101</t>
  </si>
  <si>
    <t>Presun hmôt pre vykurovacie telesá v objektoch výšky do 6 m</t>
  </si>
  <si>
    <t>-1553611518</t>
  </si>
  <si>
    <t>89</t>
  </si>
  <si>
    <t>784430910</t>
  </si>
  <si>
    <t>Oprava, maľby akrylátové základné dvojnásobné, ručne nanášané na jemnozrnný podklad výšky do 3,80 m</t>
  </si>
  <si>
    <t>662190697</t>
  </si>
  <si>
    <t>"oprava maľby po demontovanom radiátore" 4,1*2,6</t>
  </si>
  <si>
    <t>75</t>
  </si>
  <si>
    <t>hzs 01</t>
  </si>
  <si>
    <t>Vykurovacia skúška a vyregulovanie systému</t>
  </si>
  <si>
    <t>kmpl</t>
  </si>
  <si>
    <t>512</t>
  </si>
  <si>
    <t>1558515162</t>
  </si>
  <si>
    <t>76</t>
  </si>
  <si>
    <t>hzs 02</t>
  </si>
  <si>
    <t>Drobné montážne práce</t>
  </si>
  <si>
    <t>hod</t>
  </si>
  <si>
    <t>1909217207</t>
  </si>
  <si>
    <t>78</t>
  </si>
  <si>
    <t>hzs 04</t>
  </si>
  <si>
    <t>murárska výpomoc</t>
  </si>
  <si>
    <t>-208376359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</si>
</sst>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/mm/yyyy"/>
    <numFmt numFmtId="166" formatCode="#,##0.00000"/>
    <numFmt numFmtId="167" formatCode="#,##0.000"/>
  </numFmts>
  <fonts count="34" x14ac:knownFonts="1">
    <font>
      <sz val="8"/>
      <name val="Trebuchet MS"/>
      <family val="2"/>
      <charset val="1"/>
    </font>
    <font>
      <sz val="8"/>
      <color rgb="FFFAE682"/>
      <name val="Trebuchet MS"/>
      <charset val="1"/>
    </font>
    <font>
      <sz val="10"/>
      <name val="Trebuchet MS"/>
      <charset val="1"/>
    </font>
    <font>
      <sz val="10"/>
      <color rgb="FF960000"/>
      <name val="Trebuchet MS"/>
      <charset val="1"/>
    </font>
    <font>
      <u/>
      <sz val="10"/>
      <color rgb="FF0000FF"/>
      <name val="Trebuchet MS"/>
      <charset val="1"/>
    </font>
    <font>
      <u/>
      <sz val="11"/>
      <color rgb="FF0000FF"/>
      <name val="Calibri"/>
      <charset val="1"/>
    </font>
    <font>
      <sz val="8"/>
      <color rgb="FF3366FF"/>
      <name val="Trebuchet MS"/>
      <charset val="1"/>
    </font>
    <font>
      <b/>
      <sz val="16"/>
      <name val="Trebuchet MS"/>
      <charset val="1"/>
    </font>
    <font>
      <sz val="9"/>
      <color rgb="FF969696"/>
      <name val="Trebuchet MS"/>
      <charset val="1"/>
    </font>
    <font>
      <sz val="9"/>
      <name val="Trebuchet MS"/>
      <charset val="1"/>
    </font>
    <font>
      <b/>
      <sz val="12"/>
      <name val="Trebuchet MS"/>
      <charset val="1"/>
    </font>
    <font>
      <sz val="10"/>
      <color rgb="FF464646"/>
      <name val="Trebuchet MS"/>
      <charset val="1"/>
    </font>
    <font>
      <b/>
      <sz val="10"/>
      <name val="Trebuchet MS"/>
      <charset val="1"/>
    </font>
    <font>
      <sz val="8"/>
      <color rgb="FF969696"/>
      <name val="Trebuchet MS"/>
      <charset val="1"/>
    </font>
    <font>
      <b/>
      <sz val="8"/>
      <color rgb="FF969696"/>
      <name val="Trebuchet MS"/>
      <charset val="1"/>
    </font>
    <font>
      <b/>
      <sz val="10"/>
      <color rgb="FF464646"/>
      <name val="Trebuchet MS"/>
      <charset val="1"/>
    </font>
    <font>
      <sz val="10"/>
      <color rgb="FF969696"/>
      <name val="Trebuchet MS"/>
      <charset val="1"/>
    </font>
    <font>
      <b/>
      <sz val="9"/>
      <name val="Trebuchet MS"/>
      <charset val="1"/>
    </font>
    <font>
      <sz val="12"/>
      <color rgb="FF969696"/>
      <name val="Trebuchet MS"/>
      <charset val="1"/>
    </font>
    <font>
      <b/>
      <sz val="12"/>
      <color rgb="FF960000"/>
      <name val="Trebuchet MS"/>
      <charset val="1"/>
    </font>
    <font>
      <sz val="12"/>
      <name val="Trebuchet MS"/>
      <charset val="1"/>
    </font>
    <font>
      <sz val="18"/>
      <color rgb="FF0000FF"/>
      <name val="Wingdings 2"/>
      <charset val="1"/>
    </font>
    <font>
      <sz val="11"/>
      <name val="Trebuchet MS"/>
      <charset val="1"/>
    </font>
    <font>
      <b/>
      <sz val="11"/>
      <color rgb="FF003366"/>
      <name val="Trebuchet MS"/>
      <charset val="1"/>
    </font>
    <font>
      <sz val="11"/>
      <color rgb="FF003366"/>
      <name val="Trebuchet MS"/>
      <charset val="1"/>
    </font>
    <font>
      <sz val="11"/>
      <color rgb="FF969696"/>
      <name val="Trebuchet MS"/>
      <charset val="1"/>
    </font>
    <font>
      <b/>
      <sz val="12"/>
      <color rgb="FF800000"/>
      <name val="Trebuchet MS"/>
      <charset val="1"/>
    </font>
    <font>
      <sz val="12"/>
      <color rgb="FF003366"/>
      <name val="Trebuchet MS"/>
      <charset val="1"/>
    </font>
    <font>
      <sz val="10"/>
      <color rgb="FF003366"/>
      <name val="Trebuchet MS"/>
      <charset val="1"/>
    </font>
    <font>
      <sz val="8"/>
      <color rgb="FF960000"/>
      <name val="Trebuchet MS"/>
      <charset val="1"/>
    </font>
    <font>
      <b/>
      <sz val="8"/>
      <name val="Trebuchet MS"/>
      <charset val="1"/>
    </font>
    <font>
      <sz val="8"/>
      <color rgb="FF003366"/>
      <name val="Trebuchet MS"/>
      <charset val="1"/>
    </font>
    <font>
      <sz val="8"/>
      <color rgb="FF505050"/>
      <name val="Trebuchet MS"/>
      <charset val="1"/>
    </font>
    <font>
      <i/>
      <sz val="8"/>
      <color rgb="FF0000FF"/>
      <name val="Trebuchet MS"/>
      <charset val="1"/>
    </font>
  </fonts>
  <fills count="6">
    <fill>
      <patternFill patternType="none"/>
    </fill>
    <fill>
      <patternFill patternType="gray125"/>
    </fill>
    <fill>
      <patternFill patternType="solid">
        <fgColor rgb="FFFAE682"/>
        <bgColor rgb="FFFFCC99"/>
      </patternFill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06">
    <xf numFmtId="0" fontId="0" fillId="0" borderId="0" xfId="0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4" fontId="10" fillId="4" borderId="10" xfId="0" applyNumberFormat="1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/>
    </xf>
    <xf numFmtId="4" fontId="14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1" applyFont="1" applyFill="1" applyBorder="1" applyAlignment="1" applyProtection="1">
      <alignment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center"/>
    </xf>
    <xf numFmtId="0" fontId="0" fillId="0" borderId="0" xfId="0" applyBorder="1"/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0" fillId="0" borderId="6" xfId="0" applyBorder="1"/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6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6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Border="1" applyAlignment="1" applyProtection="1">
      <alignment horizontal="center" vertical="center"/>
    </xf>
    <xf numFmtId="0" fontId="22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4" fontId="25" fillId="0" borderId="17" xfId="0" applyNumberFormat="1" applyFont="1" applyBorder="1" applyAlignment="1">
      <alignment vertical="center"/>
    </xf>
    <xf numFmtId="166" fontId="25" fillId="0" borderId="17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19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0" fillId="5" borderId="8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31" fillId="0" borderId="0" xfId="0" applyFont="1" applyAlignment="1"/>
    <xf numFmtId="0" fontId="31" fillId="0" borderId="4" xfId="0" applyFont="1" applyBorder="1" applyAlignment="1"/>
    <xf numFmtId="0" fontId="31" fillId="0" borderId="0" xfId="0" applyFont="1" applyBorder="1" applyAlignment="1"/>
    <xf numFmtId="0" fontId="27" fillId="0" borderId="0" xfId="0" applyFont="1" applyBorder="1" applyAlignment="1">
      <alignment horizontal="left"/>
    </xf>
    <xf numFmtId="0" fontId="31" fillId="0" borderId="5" xfId="0" applyFont="1" applyBorder="1" applyAlignment="1"/>
    <xf numFmtId="0" fontId="31" fillId="0" borderId="14" xfId="0" applyFont="1" applyBorder="1" applyAlignment="1"/>
    <xf numFmtId="166" fontId="31" fillId="0" borderId="0" xfId="0" applyNumberFormat="1" applyFont="1" applyBorder="1" applyAlignment="1"/>
    <xf numFmtId="166" fontId="31" fillId="0" borderId="15" xfId="0" applyNumberFormat="1" applyFont="1" applyBorder="1" applyAlignme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167" fontId="31" fillId="0" borderId="0" xfId="0" applyNumberFormat="1" applyFont="1" applyAlignment="1">
      <alignment vertical="center"/>
    </xf>
    <xf numFmtId="0" fontId="28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3" fillId="0" borderId="25" xfId="0" applyFont="1" applyBorder="1" applyAlignment="1">
      <alignment horizontal="left" vertical="center"/>
    </xf>
    <xf numFmtId="166" fontId="13" fillId="0" borderId="0" xfId="0" applyNumberFormat="1" applyFont="1" applyBorder="1" applyAlignment="1">
      <alignment vertical="center"/>
    </xf>
    <xf numFmtId="166" fontId="13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167" fontId="32" fillId="0" borderId="0" xfId="0" applyNumberFormat="1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3" fillId="0" borderId="17" xfId="0" applyFont="1" applyBorder="1" applyAlignment="1">
      <alignment horizontal="center" vertical="center"/>
    </xf>
    <xf numFmtId="166" fontId="13" fillId="0" borderId="17" xfId="0" applyNumberFormat="1" applyFont="1" applyBorder="1" applyAlignment="1">
      <alignment vertical="center"/>
    </xf>
    <xf numFmtId="166" fontId="13" fillId="0" borderId="18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4" fillId="0" borderId="0" xfId="0" applyNumberFormat="1" applyFont="1" applyBorder="1" applyAlignment="1">
      <alignment vertical="center"/>
    </xf>
    <xf numFmtId="4" fontId="19" fillId="5" borderId="0" xfId="0" applyNumberFormat="1" applyFont="1" applyFill="1" applyBorder="1" applyAlignment="1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left" vertical="center"/>
    </xf>
    <xf numFmtId="4" fontId="12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9" fillId="5" borderId="2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7" fontId="19" fillId="0" borderId="12" xfId="0" applyNumberFormat="1" applyFont="1" applyBorder="1" applyAlignment="1"/>
    <xf numFmtId="167" fontId="27" fillId="0" borderId="0" xfId="0" applyNumberFormat="1" applyFont="1" applyBorder="1" applyAlignment="1"/>
    <xf numFmtId="167" fontId="28" fillId="0" borderId="17" xfId="0" applyNumberFormat="1" applyFont="1" applyBorder="1" applyAlignment="1"/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2" fillId="0" borderId="12" xfId="0" applyFont="1" applyBorder="1" applyAlignment="1">
      <alignment horizontal="left" vertical="center" wrapText="1"/>
    </xf>
    <xf numFmtId="167" fontId="28" fillId="0" borderId="23" xfId="0" applyNumberFormat="1" applyFont="1" applyBorder="1" applyAlignment="1"/>
    <xf numFmtId="167" fontId="27" fillId="0" borderId="12" xfId="0" applyNumberFormat="1" applyFont="1" applyBorder="1" applyAlignment="1"/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27" fillId="0" borderId="17" xfId="0" applyNumberFormat="1" applyFont="1" applyBorder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AE682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270720</xdr:colOff>
      <xdr:row>0</xdr:row>
      <xdr:rowOff>270720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0720" cy="270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276480</xdr:colOff>
      <xdr:row>1</xdr:row>
      <xdr:rowOff>255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6480" cy="276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93"/>
  <sheetViews>
    <sheetView windowProtection="1" showGridLines="0" tabSelected="1" zoomScaleNormal="100" workbookViewId="0">
      <pane ySplit="1" topLeftCell="A2" activePane="bottomLeft" state="frozen"/>
      <selection pane="bottomLeft" activeCell="K6" sqref="K6:AO6"/>
    </sheetView>
  </sheetViews>
  <sheetFormatPr defaultRowHeight="13.5" x14ac:dyDescent="0.3"/>
  <cols>
    <col min="1" max="1" width="7.5"/>
    <col min="2" max="2" width="1.5"/>
    <col min="3" max="3" width="3.6640625"/>
    <col min="4" max="33" width="2.1640625"/>
    <col min="34" max="34" width="2.83203125"/>
    <col min="35" max="37" width="2.1640625"/>
    <col min="38" max="38" width="7.5"/>
    <col min="39" max="39" width="2.83203125"/>
    <col min="40" max="40" width="11.83203125"/>
    <col min="41" max="41" width="6.6640625"/>
    <col min="42" max="42" width="3.6640625"/>
    <col min="43" max="43" width="1.5"/>
    <col min="44" max="44" width="12.1640625"/>
    <col min="45" max="56" width="0" hidden="1"/>
    <col min="57" max="57" width="59.6640625"/>
    <col min="58" max="70" width="8.6640625"/>
    <col min="71" max="89" width="0" hidden="1"/>
    <col min="90" max="1025" width="8.6640625"/>
  </cols>
  <sheetData>
    <row r="1" spans="1:73" ht="21.4" customHeight="1" x14ac:dyDescent="0.3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5</v>
      </c>
      <c r="BU1" s="21" t="s">
        <v>5</v>
      </c>
    </row>
    <row r="2" spans="1:73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R2" s="13" t="s">
        <v>7</v>
      </c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S2" s="22" t="s">
        <v>8</v>
      </c>
      <c r="BT2" s="22" t="s">
        <v>9</v>
      </c>
    </row>
    <row r="3" spans="1:73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9</v>
      </c>
    </row>
    <row r="4" spans="1:73" ht="36.950000000000003" customHeight="1" x14ac:dyDescent="0.3">
      <c r="B4" s="26"/>
      <c r="C4" s="12" t="s">
        <v>10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27"/>
      <c r="AS4" s="28" t="s">
        <v>11</v>
      </c>
      <c r="BS4" s="22" t="s">
        <v>8</v>
      </c>
    </row>
    <row r="5" spans="1:73" ht="14.45" customHeight="1" x14ac:dyDescent="0.3">
      <c r="B5" s="26"/>
      <c r="C5" s="29"/>
      <c r="D5" s="30" t="s">
        <v>12</v>
      </c>
      <c r="E5" s="29"/>
      <c r="F5" s="29"/>
      <c r="G5" s="29"/>
      <c r="H5" s="29"/>
      <c r="I5" s="29"/>
      <c r="J5" s="2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29"/>
      <c r="AQ5" s="27"/>
      <c r="BS5" s="22" t="s">
        <v>8</v>
      </c>
    </row>
    <row r="6" spans="1:73" ht="36.950000000000003" customHeight="1" x14ac:dyDescent="0.3">
      <c r="B6" s="26"/>
      <c r="C6" s="29"/>
      <c r="D6" s="32" t="s">
        <v>13</v>
      </c>
      <c r="E6" s="29"/>
      <c r="F6" s="29"/>
      <c r="G6" s="29"/>
      <c r="H6" s="29"/>
      <c r="I6" s="29"/>
      <c r="J6" s="29"/>
      <c r="K6" s="10" t="s">
        <v>14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29"/>
      <c r="AQ6" s="27"/>
      <c r="BS6" s="22" t="s">
        <v>8</v>
      </c>
    </row>
    <row r="7" spans="1:73" ht="14.45" customHeight="1" x14ac:dyDescent="0.3">
      <c r="B7" s="26"/>
      <c r="C7" s="29"/>
      <c r="D7" s="33" t="s">
        <v>15</v>
      </c>
      <c r="E7" s="29"/>
      <c r="F7" s="29"/>
      <c r="G7" s="29"/>
      <c r="H7" s="29"/>
      <c r="I7" s="29"/>
      <c r="J7" s="29"/>
      <c r="K7" s="3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16</v>
      </c>
      <c r="AL7" s="29"/>
      <c r="AM7" s="29"/>
      <c r="AN7" s="31"/>
      <c r="AO7" s="29"/>
      <c r="AP7" s="29"/>
      <c r="AQ7" s="27"/>
      <c r="BS7" s="22" t="s">
        <v>8</v>
      </c>
    </row>
    <row r="8" spans="1:73" ht="14.45" customHeight="1" x14ac:dyDescent="0.3">
      <c r="B8" s="26"/>
      <c r="C8" s="29"/>
      <c r="D8" s="33" t="s">
        <v>17</v>
      </c>
      <c r="E8" s="29"/>
      <c r="F8" s="29"/>
      <c r="G8" s="29"/>
      <c r="H8" s="29"/>
      <c r="I8" s="29"/>
      <c r="J8" s="29"/>
      <c r="K8" s="31" t="s">
        <v>18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19</v>
      </c>
      <c r="AL8" s="29"/>
      <c r="AM8" s="29"/>
      <c r="AN8" s="31" t="s">
        <v>20</v>
      </c>
      <c r="AO8" s="29"/>
      <c r="AP8" s="29"/>
      <c r="AQ8" s="27"/>
      <c r="BS8" s="22" t="s">
        <v>8</v>
      </c>
    </row>
    <row r="9" spans="1:73" ht="14.45" customHeight="1" x14ac:dyDescent="0.3"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S9" s="22" t="s">
        <v>8</v>
      </c>
    </row>
    <row r="10" spans="1:73" ht="14.45" customHeight="1" x14ac:dyDescent="0.3">
      <c r="B10" s="26"/>
      <c r="C10" s="29"/>
      <c r="D10" s="33" t="s">
        <v>21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22</v>
      </c>
      <c r="AL10" s="29"/>
      <c r="AM10" s="29"/>
      <c r="AN10" s="31"/>
      <c r="AO10" s="29"/>
      <c r="AP10" s="29"/>
      <c r="AQ10" s="27"/>
      <c r="BS10" s="22" t="s">
        <v>8</v>
      </c>
    </row>
    <row r="11" spans="1:73" ht="18.600000000000001" customHeight="1" x14ac:dyDescent="0.3">
      <c r="B11" s="26"/>
      <c r="C11" s="29"/>
      <c r="D11" s="29"/>
      <c r="E11" s="31" t="s">
        <v>18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23</v>
      </c>
      <c r="AL11" s="29"/>
      <c r="AM11" s="29"/>
      <c r="AN11" s="31"/>
      <c r="AO11" s="29"/>
      <c r="AP11" s="29"/>
      <c r="AQ11" s="27"/>
      <c r="BS11" s="22" t="s">
        <v>8</v>
      </c>
    </row>
    <row r="12" spans="1:73" ht="6.95" customHeight="1" x14ac:dyDescent="0.3"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S12" s="22" t="s">
        <v>8</v>
      </c>
    </row>
    <row r="13" spans="1:73" ht="14.45" customHeight="1" x14ac:dyDescent="0.3">
      <c r="B13" s="26"/>
      <c r="C13" s="29"/>
      <c r="D13" s="33" t="s">
        <v>24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22</v>
      </c>
      <c r="AL13" s="29"/>
      <c r="AM13" s="29"/>
      <c r="AN13" s="31"/>
      <c r="AO13" s="29"/>
      <c r="AP13" s="29"/>
      <c r="AQ13" s="27"/>
      <c r="BS13" s="22" t="s">
        <v>8</v>
      </c>
    </row>
    <row r="14" spans="1:73" ht="15" x14ac:dyDescent="0.3">
      <c r="B14" s="26"/>
      <c r="C14" s="29"/>
      <c r="D14" s="29"/>
      <c r="E14" s="31" t="s">
        <v>18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3" t="s">
        <v>23</v>
      </c>
      <c r="AL14" s="29"/>
      <c r="AM14" s="29"/>
      <c r="AN14" s="31"/>
      <c r="AO14" s="29"/>
      <c r="AP14" s="29"/>
      <c r="AQ14" s="27"/>
      <c r="BS14" s="22" t="s">
        <v>8</v>
      </c>
    </row>
    <row r="15" spans="1:73" ht="6.95" customHeight="1" x14ac:dyDescent="0.3">
      <c r="B15" s="2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S15" s="22" t="s">
        <v>5</v>
      </c>
    </row>
    <row r="16" spans="1:73" ht="14.45" customHeight="1" x14ac:dyDescent="0.3">
      <c r="B16" s="26"/>
      <c r="C16" s="29"/>
      <c r="D16" s="33" t="s">
        <v>25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22</v>
      </c>
      <c r="AL16" s="29"/>
      <c r="AM16" s="29"/>
      <c r="AN16" s="31"/>
      <c r="AO16" s="29"/>
      <c r="AP16" s="29"/>
      <c r="AQ16" s="27"/>
      <c r="BS16" s="22" t="s">
        <v>5</v>
      </c>
    </row>
    <row r="17" spans="1:71" ht="18.600000000000001" customHeight="1" x14ac:dyDescent="0.3">
      <c r="B17" s="26"/>
      <c r="C17" s="29"/>
      <c r="D17" s="29"/>
      <c r="E17" s="31" t="s">
        <v>18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23</v>
      </c>
      <c r="AL17" s="29"/>
      <c r="AM17" s="29"/>
      <c r="AN17" s="31"/>
      <c r="AO17" s="29"/>
      <c r="AP17" s="29"/>
      <c r="AQ17" s="27"/>
      <c r="BS17" s="22" t="s">
        <v>26</v>
      </c>
    </row>
    <row r="18" spans="1:71" ht="6.95" customHeight="1" x14ac:dyDescent="0.3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S18" s="22" t="s">
        <v>27</v>
      </c>
    </row>
    <row r="19" spans="1:71" ht="14.45" customHeight="1" x14ac:dyDescent="0.3">
      <c r="B19" s="26"/>
      <c r="C19" s="29"/>
      <c r="D19" s="33" t="s">
        <v>28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22</v>
      </c>
      <c r="AL19" s="29"/>
      <c r="AM19" s="29"/>
      <c r="AN19" s="31"/>
      <c r="AO19" s="29"/>
      <c r="AP19" s="29"/>
      <c r="AQ19" s="27"/>
      <c r="BS19" s="22" t="s">
        <v>27</v>
      </c>
    </row>
    <row r="20" spans="1:71" ht="18.600000000000001" customHeight="1" x14ac:dyDescent="0.3">
      <c r="B20" s="26"/>
      <c r="C20" s="29"/>
      <c r="D20" s="29"/>
      <c r="E20" s="31" t="s">
        <v>18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23</v>
      </c>
      <c r="AL20" s="29"/>
      <c r="AM20" s="29"/>
      <c r="AN20" s="31"/>
      <c r="AO20" s="29"/>
      <c r="AP20" s="29"/>
      <c r="AQ20" s="27"/>
    </row>
    <row r="21" spans="1:71" ht="6.95" customHeight="1" x14ac:dyDescent="0.3"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</row>
    <row r="22" spans="1:71" ht="15" x14ac:dyDescent="0.3">
      <c r="B22" s="26"/>
      <c r="C22" s="29"/>
      <c r="D22" s="33" t="s">
        <v>29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</row>
    <row r="23" spans="1:71" ht="14.45" customHeight="1" x14ac:dyDescent="0.3">
      <c r="B23" s="26"/>
      <c r="C23" s="29"/>
      <c r="D23" s="2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29"/>
      <c r="AP23" s="29"/>
      <c r="AQ23" s="27"/>
    </row>
    <row r="24" spans="1:71" ht="6.95" customHeight="1" x14ac:dyDescent="0.3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</row>
    <row r="25" spans="1:71" ht="6.95" customHeight="1" x14ac:dyDescent="0.3">
      <c r="B25" s="26"/>
      <c r="C25" s="2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9"/>
      <c r="AQ25" s="27"/>
    </row>
    <row r="26" spans="1:71" ht="14.45" customHeight="1" x14ac:dyDescent="0.3">
      <c r="B26" s="26"/>
      <c r="C26" s="29"/>
      <c r="D26" s="35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8">
        <f>ROUND(AG87,2)</f>
        <v>0</v>
      </c>
      <c r="AL26" s="8"/>
      <c r="AM26" s="8"/>
      <c r="AN26" s="8"/>
      <c r="AO26" s="8"/>
      <c r="AP26" s="29"/>
      <c r="AQ26" s="27"/>
    </row>
    <row r="27" spans="1:71" ht="14.45" customHeight="1" x14ac:dyDescent="0.3">
      <c r="B27" s="26"/>
      <c r="C27" s="29"/>
      <c r="D27" s="35" t="s">
        <v>31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8">
        <f>ROUND(AG90,2)</f>
        <v>0</v>
      </c>
      <c r="AL27" s="8"/>
      <c r="AM27" s="8"/>
      <c r="AN27" s="8"/>
      <c r="AO27" s="8"/>
      <c r="AP27" s="29"/>
      <c r="AQ27" s="27"/>
    </row>
    <row r="28" spans="1:71" s="36" customFormat="1" ht="6.95" customHeight="1" x14ac:dyDescent="0.3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</row>
    <row r="29" spans="1:71" ht="25.9" customHeight="1" x14ac:dyDescent="0.3">
      <c r="A29" s="36"/>
      <c r="B29" s="37"/>
      <c r="C29" s="38"/>
      <c r="D29" s="40" t="s">
        <v>32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7">
        <f>ROUND(AK26+AK27,2)</f>
        <v>0</v>
      </c>
      <c r="AL29" s="7"/>
      <c r="AM29" s="7"/>
      <c r="AN29" s="7"/>
      <c r="AO29" s="7"/>
      <c r="AP29" s="38"/>
      <c r="AQ29" s="39"/>
    </row>
    <row r="30" spans="1:71" ht="6.95" customHeight="1" x14ac:dyDescent="0.3">
      <c r="A30" s="36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</row>
    <row r="31" spans="1:71" s="42" customFormat="1" ht="14.45" customHeight="1" x14ac:dyDescent="0.3">
      <c r="B31" s="43"/>
      <c r="C31" s="44"/>
      <c r="D31" s="45" t="s">
        <v>33</v>
      </c>
      <c r="E31" s="44"/>
      <c r="F31" s="45" t="s">
        <v>34</v>
      </c>
      <c r="G31" s="44"/>
      <c r="H31" s="44"/>
      <c r="I31" s="44"/>
      <c r="J31" s="44"/>
      <c r="K31" s="44"/>
      <c r="L31" s="6">
        <v>0.2</v>
      </c>
      <c r="M31" s="6"/>
      <c r="N31" s="6"/>
      <c r="O31" s="6"/>
      <c r="P31" s="44"/>
      <c r="Q31" s="44"/>
      <c r="R31" s="44"/>
      <c r="S31" s="44"/>
      <c r="T31" s="47" t="s">
        <v>35</v>
      </c>
      <c r="U31" s="44"/>
      <c r="V31" s="44"/>
      <c r="W31" s="5">
        <f>ROUND(AZ87+SUM(CD91),2)</f>
        <v>0</v>
      </c>
      <c r="X31" s="5"/>
      <c r="Y31" s="5"/>
      <c r="Z31" s="5"/>
      <c r="AA31" s="5"/>
      <c r="AB31" s="5"/>
      <c r="AC31" s="5"/>
      <c r="AD31" s="5"/>
      <c r="AE31" s="5"/>
      <c r="AF31" s="44"/>
      <c r="AG31" s="44"/>
      <c r="AH31" s="44"/>
      <c r="AI31" s="44"/>
      <c r="AJ31" s="44"/>
      <c r="AK31" s="5">
        <f>ROUND(AV87+SUM(BY91),2)</f>
        <v>0</v>
      </c>
      <c r="AL31" s="5"/>
      <c r="AM31" s="5"/>
      <c r="AN31" s="5"/>
      <c r="AO31" s="5"/>
      <c r="AP31" s="44"/>
      <c r="AQ31" s="48"/>
    </row>
    <row r="32" spans="1:71" ht="14.45" customHeight="1" x14ac:dyDescent="0.3">
      <c r="A32" s="42"/>
      <c r="B32" s="43"/>
      <c r="C32" s="44"/>
      <c r="D32" s="44"/>
      <c r="E32" s="44"/>
      <c r="F32" s="45" t="s">
        <v>36</v>
      </c>
      <c r="G32" s="44"/>
      <c r="H32" s="44"/>
      <c r="I32" s="44"/>
      <c r="J32" s="44"/>
      <c r="K32" s="44"/>
      <c r="L32" s="6">
        <v>0.2</v>
      </c>
      <c r="M32" s="6"/>
      <c r="N32" s="6"/>
      <c r="O32" s="6"/>
      <c r="P32" s="44"/>
      <c r="Q32" s="44"/>
      <c r="R32" s="44"/>
      <c r="S32" s="44"/>
      <c r="T32" s="47" t="s">
        <v>35</v>
      </c>
      <c r="U32" s="44"/>
      <c r="V32" s="44"/>
      <c r="W32" s="5">
        <f>ROUND(BA87+SUM(CE91),2)</f>
        <v>0</v>
      </c>
      <c r="X32" s="5"/>
      <c r="Y32" s="5"/>
      <c r="Z32" s="5"/>
      <c r="AA32" s="5"/>
      <c r="AB32" s="5"/>
      <c r="AC32" s="5"/>
      <c r="AD32" s="5"/>
      <c r="AE32" s="5"/>
      <c r="AF32" s="44"/>
      <c r="AG32" s="44"/>
      <c r="AH32" s="44"/>
      <c r="AI32" s="44"/>
      <c r="AJ32" s="44"/>
      <c r="AK32" s="5">
        <f>ROUND(AW87+SUM(BZ91),2)</f>
        <v>0</v>
      </c>
      <c r="AL32" s="5"/>
      <c r="AM32" s="5"/>
      <c r="AN32" s="5"/>
      <c r="AO32" s="5"/>
      <c r="AP32" s="44"/>
      <c r="AQ32" s="48"/>
    </row>
    <row r="33" spans="1:43" ht="14.45" hidden="1" customHeight="1" x14ac:dyDescent="0.3">
      <c r="A33" s="42"/>
      <c r="B33" s="43"/>
      <c r="C33" s="44"/>
      <c r="D33" s="44"/>
      <c r="E33" s="44"/>
      <c r="F33" s="45" t="s">
        <v>37</v>
      </c>
      <c r="G33" s="44"/>
      <c r="H33" s="44"/>
      <c r="I33" s="44"/>
      <c r="J33" s="44"/>
      <c r="K33" s="44"/>
      <c r="L33" s="6">
        <v>0.2</v>
      </c>
      <c r="M33" s="6"/>
      <c r="N33" s="6"/>
      <c r="O33" s="6"/>
      <c r="P33" s="44"/>
      <c r="Q33" s="44"/>
      <c r="R33" s="44"/>
      <c r="S33" s="44"/>
      <c r="T33" s="47" t="s">
        <v>35</v>
      </c>
      <c r="U33" s="44"/>
      <c r="V33" s="44"/>
      <c r="W33" s="5">
        <f>ROUND(BB87+SUM(CF91),2)</f>
        <v>0</v>
      </c>
      <c r="X33" s="5"/>
      <c r="Y33" s="5"/>
      <c r="Z33" s="5"/>
      <c r="AA33" s="5"/>
      <c r="AB33" s="5"/>
      <c r="AC33" s="5"/>
      <c r="AD33" s="5"/>
      <c r="AE33" s="5"/>
      <c r="AF33" s="44"/>
      <c r="AG33" s="44"/>
      <c r="AH33" s="44"/>
      <c r="AI33" s="44"/>
      <c r="AJ33" s="44"/>
      <c r="AK33" s="5">
        <v>0</v>
      </c>
      <c r="AL33" s="5"/>
      <c r="AM33" s="5"/>
      <c r="AN33" s="5"/>
      <c r="AO33" s="5"/>
      <c r="AP33" s="44"/>
      <c r="AQ33" s="48"/>
    </row>
    <row r="34" spans="1:43" ht="14.45" hidden="1" customHeight="1" x14ac:dyDescent="0.3">
      <c r="A34" s="42"/>
      <c r="B34" s="43"/>
      <c r="C34" s="44"/>
      <c r="D34" s="44"/>
      <c r="E34" s="44"/>
      <c r="F34" s="45" t="s">
        <v>38</v>
      </c>
      <c r="G34" s="44"/>
      <c r="H34" s="44"/>
      <c r="I34" s="44"/>
      <c r="J34" s="44"/>
      <c r="K34" s="44"/>
      <c r="L34" s="6">
        <v>0.2</v>
      </c>
      <c r="M34" s="6"/>
      <c r="N34" s="6"/>
      <c r="O34" s="6"/>
      <c r="P34" s="44"/>
      <c r="Q34" s="44"/>
      <c r="R34" s="44"/>
      <c r="S34" s="44"/>
      <c r="T34" s="47" t="s">
        <v>35</v>
      </c>
      <c r="U34" s="44"/>
      <c r="V34" s="44"/>
      <c r="W34" s="5">
        <f>ROUND(BC87+SUM(CG91),2)</f>
        <v>0</v>
      </c>
      <c r="X34" s="5"/>
      <c r="Y34" s="5"/>
      <c r="Z34" s="5"/>
      <c r="AA34" s="5"/>
      <c r="AB34" s="5"/>
      <c r="AC34" s="5"/>
      <c r="AD34" s="5"/>
      <c r="AE34" s="5"/>
      <c r="AF34" s="44"/>
      <c r="AG34" s="44"/>
      <c r="AH34" s="44"/>
      <c r="AI34" s="44"/>
      <c r="AJ34" s="44"/>
      <c r="AK34" s="5">
        <v>0</v>
      </c>
      <c r="AL34" s="5"/>
      <c r="AM34" s="5"/>
      <c r="AN34" s="5"/>
      <c r="AO34" s="5"/>
      <c r="AP34" s="44"/>
      <c r="AQ34" s="48"/>
    </row>
    <row r="35" spans="1:43" ht="14.45" hidden="1" customHeight="1" x14ac:dyDescent="0.3">
      <c r="A35" s="42"/>
      <c r="B35" s="43"/>
      <c r="C35" s="44"/>
      <c r="D35" s="44"/>
      <c r="E35" s="44"/>
      <c r="F35" s="45" t="s">
        <v>39</v>
      </c>
      <c r="G35" s="44"/>
      <c r="H35" s="44"/>
      <c r="I35" s="44"/>
      <c r="J35" s="44"/>
      <c r="K35" s="44"/>
      <c r="L35" s="6">
        <v>0</v>
      </c>
      <c r="M35" s="6"/>
      <c r="N35" s="6"/>
      <c r="O35" s="6"/>
      <c r="P35" s="44"/>
      <c r="Q35" s="44"/>
      <c r="R35" s="44"/>
      <c r="S35" s="44"/>
      <c r="T35" s="47" t="s">
        <v>35</v>
      </c>
      <c r="U35" s="44"/>
      <c r="V35" s="44"/>
      <c r="W35" s="5">
        <f>ROUND(BD87+SUM(CH91),2)</f>
        <v>0</v>
      </c>
      <c r="X35" s="5"/>
      <c r="Y35" s="5"/>
      <c r="Z35" s="5"/>
      <c r="AA35" s="5"/>
      <c r="AB35" s="5"/>
      <c r="AC35" s="5"/>
      <c r="AD35" s="5"/>
      <c r="AE35" s="5"/>
      <c r="AF35" s="44"/>
      <c r="AG35" s="44"/>
      <c r="AH35" s="44"/>
      <c r="AI35" s="44"/>
      <c r="AJ35" s="44"/>
      <c r="AK35" s="5">
        <v>0</v>
      </c>
      <c r="AL35" s="5"/>
      <c r="AM35" s="5"/>
      <c r="AN35" s="5"/>
      <c r="AO35" s="5"/>
      <c r="AP35" s="44"/>
      <c r="AQ35" s="48"/>
    </row>
    <row r="36" spans="1:43" s="36" customFormat="1" ht="6.95" customHeight="1" x14ac:dyDescent="0.3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1:43" ht="25.9" customHeight="1" x14ac:dyDescent="0.3">
      <c r="A37" s="36"/>
      <c r="B37" s="37"/>
      <c r="C37" s="49"/>
      <c r="D37" s="50" t="s">
        <v>40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41</v>
      </c>
      <c r="U37" s="51"/>
      <c r="V37" s="51"/>
      <c r="W37" s="51"/>
      <c r="X37" s="4" t="s">
        <v>42</v>
      </c>
      <c r="Y37" s="4"/>
      <c r="Z37" s="4"/>
      <c r="AA37" s="4"/>
      <c r="AB37" s="4"/>
      <c r="AC37" s="51"/>
      <c r="AD37" s="51"/>
      <c r="AE37" s="51"/>
      <c r="AF37" s="51"/>
      <c r="AG37" s="51"/>
      <c r="AH37" s="51"/>
      <c r="AI37" s="51"/>
      <c r="AJ37" s="51"/>
      <c r="AK37" s="3">
        <f>SUM(AK29:AK35)</f>
        <v>0</v>
      </c>
      <c r="AL37" s="3"/>
      <c r="AM37" s="3"/>
      <c r="AN37" s="3"/>
      <c r="AO37" s="3"/>
      <c r="AP37" s="49"/>
      <c r="AQ37" s="39"/>
    </row>
    <row r="38" spans="1:43" ht="14.45" customHeight="1" x14ac:dyDescent="0.3">
      <c r="A38" s="36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1:43" x14ac:dyDescent="0.3"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 spans="1:43" x14ac:dyDescent="0.3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 spans="1:43" x14ac:dyDescent="0.3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 spans="1:43" x14ac:dyDescent="0.3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 spans="1:43" x14ac:dyDescent="0.3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 spans="1:43" x14ac:dyDescent="0.3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 spans="1:43" x14ac:dyDescent="0.3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 spans="1:43" x14ac:dyDescent="0.3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 spans="1:43" x14ac:dyDescent="0.3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 spans="1:43" x14ac:dyDescent="0.3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pans="2:43" s="36" customFormat="1" ht="15" x14ac:dyDescent="0.3">
      <c r="B49" s="37"/>
      <c r="C49" s="38"/>
      <c r="D49" s="53" t="s">
        <v>43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8"/>
      <c r="AB49" s="38"/>
      <c r="AC49" s="53" t="s">
        <v>44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8"/>
      <c r="AQ49" s="39"/>
    </row>
    <row r="50" spans="2:43" x14ac:dyDescent="0.3">
      <c r="B50" s="26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7"/>
    </row>
    <row r="51" spans="2:43" x14ac:dyDescent="0.3">
      <c r="B51" s="26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7"/>
    </row>
    <row r="52" spans="2:43" x14ac:dyDescent="0.3">
      <c r="B52" s="26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7"/>
    </row>
    <row r="53" spans="2:43" x14ac:dyDescent="0.3">
      <c r="B53" s="26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7"/>
    </row>
    <row r="54" spans="2:43" x14ac:dyDescent="0.3">
      <c r="B54" s="26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7"/>
    </row>
    <row r="55" spans="2:43" x14ac:dyDescent="0.3">
      <c r="B55" s="26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7"/>
    </row>
    <row r="56" spans="2:43" x14ac:dyDescent="0.3">
      <c r="B56" s="26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7"/>
    </row>
    <row r="57" spans="2:43" x14ac:dyDescent="0.3">
      <c r="B57" s="26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7"/>
    </row>
    <row r="58" spans="2:43" s="36" customFormat="1" ht="15" x14ac:dyDescent="0.3">
      <c r="B58" s="37"/>
      <c r="C58" s="38"/>
      <c r="D58" s="58" t="s">
        <v>45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46</v>
      </c>
      <c r="S58" s="59"/>
      <c r="T58" s="59"/>
      <c r="U58" s="59"/>
      <c r="V58" s="59"/>
      <c r="W58" s="59"/>
      <c r="X58" s="59"/>
      <c r="Y58" s="59"/>
      <c r="Z58" s="61"/>
      <c r="AA58" s="38"/>
      <c r="AB58" s="38"/>
      <c r="AC58" s="58" t="s">
        <v>45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46</v>
      </c>
      <c r="AN58" s="59"/>
      <c r="AO58" s="61"/>
      <c r="AP58" s="38"/>
      <c r="AQ58" s="39"/>
    </row>
    <row r="59" spans="2:43" x14ac:dyDescent="0.3">
      <c r="B59" s="26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pans="2:43" s="36" customFormat="1" ht="15" x14ac:dyDescent="0.3">
      <c r="B60" s="37"/>
      <c r="C60" s="38"/>
      <c r="D60" s="53" t="s">
        <v>47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8"/>
      <c r="AB60" s="38"/>
      <c r="AC60" s="53" t="s">
        <v>48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8"/>
      <c r="AQ60" s="39"/>
    </row>
    <row r="61" spans="2:43" x14ac:dyDescent="0.3">
      <c r="B61" s="26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7"/>
    </row>
    <row r="62" spans="2:43" x14ac:dyDescent="0.3">
      <c r="B62" s="26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7"/>
    </row>
    <row r="63" spans="2:43" x14ac:dyDescent="0.3">
      <c r="B63" s="26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7"/>
    </row>
    <row r="64" spans="2:43" x14ac:dyDescent="0.3">
      <c r="B64" s="26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7"/>
    </row>
    <row r="65" spans="1:43" x14ac:dyDescent="0.3">
      <c r="B65" s="26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7"/>
    </row>
    <row r="66" spans="1:43" x14ac:dyDescent="0.3">
      <c r="B66" s="26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7"/>
    </row>
    <row r="67" spans="1:43" x14ac:dyDescent="0.3">
      <c r="B67" s="26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7"/>
    </row>
    <row r="68" spans="1:43" x14ac:dyDescent="0.3">
      <c r="B68" s="26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7"/>
    </row>
    <row r="69" spans="1:43" s="36" customFormat="1" ht="15" x14ac:dyDescent="0.3">
      <c r="B69" s="37"/>
      <c r="C69" s="38"/>
      <c r="D69" s="58" t="s">
        <v>45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46</v>
      </c>
      <c r="S69" s="59"/>
      <c r="T69" s="59"/>
      <c r="U69" s="59"/>
      <c r="V69" s="59"/>
      <c r="W69" s="59"/>
      <c r="X69" s="59"/>
      <c r="Y69" s="59"/>
      <c r="Z69" s="61"/>
      <c r="AA69" s="38"/>
      <c r="AB69" s="38"/>
      <c r="AC69" s="58" t="s">
        <v>45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46</v>
      </c>
      <c r="AN69" s="59"/>
      <c r="AO69" s="61"/>
      <c r="AP69" s="38"/>
      <c r="AQ69" s="39"/>
    </row>
    <row r="70" spans="1:43" ht="6.95" customHeight="1" x14ac:dyDescent="0.3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1:43" ht="6.95" customHeight="1" x14ac:dyDescent="0.3">
      <c r="A71" s="36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1:43" s="36" customFormat="1" ht="6.95" customHeight="1" x14ac:dyDescent="0.3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1:43" ht="36.950000000000003" customHeight="1" x14ac:dyDescent="0.3">
      <c r="A76" s="36"/>
      <c r="B76" s="37"/>
      <c r="C76" s="12" t="s">
        <v>49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39"/>
    </row>
    <row r="77" spans="1:43" s="68" customFormat="1" ht="14.45" customHeight="1" x14ac:dyDescent="0.3">
      <c r="B77" s="69"/>
      <c r="C77" s="33" t="s">
        <v>12</v>
      </c>
      <c r="D77" s="70"/>
      <c r="E77" s="70"/>
      <c r="F77" s="70"/>
      <c r="G77" s="70"/>
      <c r="H77" s="70"/>
      <c r="I77" s="70"/>
      <c r="J77" s="70"/>
      <c r="K77" s="70"/>
      <c r="L77" s="70">
        <f>K5</f>
        <v>0</v>
      </c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1"/>
    </row>
    <row r="78" spans="1:43" s="72" customFormat="1" ht="36.950000000000003" customHeight="1" x14ac:dyDescent="0.3">
      <c r="B78" s="73"/>
      <c r="C78" s="74" t="s">
        <v>13</v>
      </c>
      <c r="D78" s="75"/>
      <c r="E78" s="75"/>
      <c r="F78" s="75"/>
      <c r="G78" s="75"/>
      <c r="H78" s="75"/>
      <c r="I78" s="75"/>
      <c r="J78" s="75"/>
      <c r="K78" s="75"/>
      <c r="L78" s="2" t="str">
        <f>K6</f>
        <v>Prístavba mestskej polície, Sereď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75"/>
      <c r="AQ78" s="76"/>
    </row>
    <row r="79" spans="1:43" s="36" customFormat="1" ht="6.95" customHeight="1" x14ac:dyDescent="0.3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1:43" ht="15" x14ac:dyDescent="0.3">
      <c r="A80" s="36"/>
      <c r="B80" s="37"/>
      <c r="C80" s="33" t="s">
        <v>17</v>
      </c>
      <c r="D80" s="38"/>
      <c r="E80" s="38"/>
      <c r="F80" s="38"/>
      <c r="G80" s="38"/>
      <c r="H80" s="38"/>
      <c r="I80" s="38"/>
      <c r="J80" s="38"/>
      <c r="K80" s="38"/>
      <c r="L80" s="77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3" t="s">
        <v>19</v>
      </c>
      <c r="AJ80" s="38"/>
      <c r="AK80" s="38"/>
      <c r="AL80" s="38"/>
      <c r="AM80" s="78" t="str">
        <f>IF(AN8= "","",AN8)</f>
        <v>8. 12. 2018</v>
      </c>
      <c r="AN80" s="38"/>
      <c r="AO80" s="38"/>
      <c r="AP80" s="38"/>
      <c r="AQ80" s="39"/>
    </row>
    <row r="81" spans="1:76" ht="6.95" customHeight="1" x14ac:dyDescent="0.3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76" ht="15" x14ac:dyDescent="0.3">
      <c r="A82" s="36"/>
      <c r="B82" s="37"/>
      <c r="C82" s="33" t="s">
        <v>21</v>
      </c>
      <c r="D82" s="38"/>
      <c r="E82" s="38"/>
      <c r="F82" s="38"/>
      <c r="G82" s="38"/>
      <c r="H82" s="38"/>
      <c r="I82" s="38"/>
      <c r="J82" s="38"/>
      <c r="K82" s="38"/>
      <c r="L82" s="70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3" t="s">
        <v>25</v>
      </c>
      <c r="AJ82" s="38"/>
      <c r="AK82" s="38"/>
      <c r="AL82" s="38"/>
      <c r="AM82" s="1" t="str">
        <f>IF(E17="","",E17)</f>
        <v xml:space="preserve"> </v>
      </c>
      <c r="AN82" s="1"/>
      <c r="AO82" s="1"/>
      <c r="AP82" s="1"/>
      <c r="AQ82" s="39"/>
      <c r="AS82" s="174" t="s">
        <v>50</v>
      </c>
      <c r="AT82" s="174"/>
      <c r="AU82" s="54"/>
      <c r="AV82" s="54"/>
      <c r="AW82" s="54"/>
      <c r="AX82" s="54"/>
      <c r="AY82" s="54"/>
      <c r="AZ82" s="54"/>
      <c r="BA82" s="54"/>
      <c r="BB82" s="54"/>
      <c r="BC82" s="54"/>
      <c r="BD82" s="55"/>
    </row>
    <row r="83" spans="1:76" ht="15" x14ac:dyDescent="0.3">
      <c r="A83" s="36"/>
      <c r="B83" s="37"/>
      <c r="C83" s="33" t="s">
        <v>24</v>
      </c>
      <c r="D83" s="38"/>
      <c r="E83" s="38"/>
      <c r="F83" s="38"/>
      <c r="G83" s="38"/>
      <c r="H83" s="38"/>
      <c r="I83" s="38"/>
      <c r="J83" s="38"/>
      <c r="K83" s="38"/>
      <c r="L83" s="70" t="str">
        <f>IF(E14="","",E14)</f>
        <v xml:space="preserve"> </v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3" t="s">
        <v>28</v>
      </c>
      <c r="AJ83" s="38"/>
      <c r="AK83" s="38"/>
      <c r="AL83" s="38"/>
      <c r="AM83" s="1" t="str">
        <f>IF(E20="","",E20)</f>
        <v xml:space="preserve"> </v>
      </c>
      <c r="AN83" s="1"/>
      <c r="AO83" s="1"/>
      <c r="AP83" s="1"/>
      <c r="AQ83" s="39"/>
      <c r="AS83" s="174"/>
      <c r="AT83" s="174"/>
      <c r="AU83" s="38"/>
      <c r="AV83" s="38"/>
      <c r="AW83" s="38"/>
      <c r="AX83" s="38"/>
      <c r="AY83" s="38"/>
      <c r="AZ83" s="38"/>
      <c r="BA83" s="38"/>
      <c r="BB83" s="38"/>
      <c r="BC83" s="38"/>
      <c r="BD83" s="79"/>
    </row>
    <row r="84" spans="1:76" ht="10.9" customHeight="1" x14ac:dyDescent="0.3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174"/>
      <c r="AT84" s="174"/>
      <c r="AU84" s="38"/>
      <c r="AV84" s="38"/>
      <c r="AW84" s="38"/>
      <c r="AX84" s="38"/>
      <c r="AY84" s="38"/>
      <c r="AZ84" s="38"/>
      <c r="BA84" s="38"/>
      <c r="BB84" s="38"/>
      <c r="BC84" s="38"/>
      <c r="BD84" s="79"/>
    </row>
    <row r="85" spans="1:76" ht="29.25" customHeight="1" x14ac:dyDescent="0.3">
      <c r="A85" s="36"/>
      <c r="B85" s="37"/>
      <c r="C85" s="175" t="s">
        <v>51</v>
      </c>
      <c r="D85" s="175"/>
      <c r="E85" s="175"/>
      <c r="F85" s="175"/>
      <c r="G85" s="175"/>
      <c r="H85" s="80"/>
      <c r="I85" s="176" t="s">
        <v>52</v>
      </c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 t="s">
        <v>53</v>
      </c>
      <c r="AH85" s="176"/>
      <c r="AI85" s="176"/>
      <c r="AJ85" s="176"/>
      <c r="AK85" s="176"/>
      <c r="AL85" s="176"/>
      <c r="AM85" s="176"/>
      <c r="AN85" s="177" t="s">
        <v>54</v>
      </c>
      <c r="AO85" s="177"/>
      <c r="AP85" s="177"/>
      <c r="AQ85" s="39"/>
      <c r="AS85" s="81" t="s">
        <v>55</v>
      </c>
      <c r="AT85" s="82" t="s">
        <v>56</v>
      </c>
      <c r="AU85" s="82" t="s">
        <v>57</v>
      </c>
      <c r="AV85" s="82" t="s">
        <v>58</v>
      </c>
      <c r="AW85" s="82" t="s">
        <v>59</v>
      </c>
      <c r="AX85" s="82" t="s">
        <v>60</v>
      </c>
      <c r="AY85" s="82" t="s">
        <v>61</v>
      </c>
      <c r="AZ85" s="82" t="s">
        <v>62</v>
      </c>
      <c r="BA85" s="82" t="s">
        <v>63</v>
      </c>
      <c r="BB85" s="82" t="s">
        <v>64</v>
      </c>
      <c r="BC85" s="82" t="s">
        <v>65</v>
      </c>
      <c r="BD85" s="83" t="s">
        <v>66</v>
      </c>
    </row>
    <row r="86" spans="1:76" ht="10.9" customHeight="1" x14ac:dyDescent="0.3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76" s="72" customFormat="1" ht="32.450000000000003" customHeight="1" x14ac:dyDescent="0.3">
      <c r="B87" s="73"/>
      <c r="C87" s="85" t="s">
        <v>67</v>
      </c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178">
        <f>ROUND(AG88,2)</f>
        <v>0</v>
      </c>
      <c r="AH87" s="178"/>
      <c r="AI87" s="178"/>
      <c r="AJ87" s="178"/>
      <c r="AK87" s="178"/>
      <c r="AL87" s="178"/>
      <c r="AM87" s="178"/>
      <c r="AN87" s="179">
        <f>SUM(AG87,AT87)</f>
        <v>0</v>
      </c>
      <c r="AO87" s="179"/>
      <c r="AP87" s="179"/>
      <c r="AQ87" s="76"/>
      <c r="AS87" s="87">
        <f>ROUND(AS88,2)</f>
        <v>0</v>
      </c>
      <c r="AT87" s="88">
        <f>ROUND(SUM(AV87:AW87),2)</f>
        <v>0</v>
      </c>
      <c r="AU87" s="89">
        <f>ROUND(AU88,5)</f>
        <v>11.07512</v>
      </c>
      <c r="AV87" s="88">
        <f>ROUND(AZ87*L31,2)</f>
        <v>0</v>
      </c>
      <c r="AW87" s="88">
        <f>ROUND(BA87*L32,2)</f>
        <v>0</v>
      </c>
      <c r="AX87" s="88">
        <f>ROUND(BB87*L31,2)</f>
        <v>0</v>
      </c>
      <c r="AY87" s="88">
        <f>ROUND(BC87*L32,2)</f>
        <v>0</v>
      </c>
      <c r="AZ87" s="88">
        <f>ROUND(AZ88,2)</f>
        <v>0</v>
      </c>
      <c r="BA87" s="88">
        <f>ROUND(BA88,2)</f>
        <v>0</v>
      </c>
      <c r="BB87" s="88">
        <f>ROUND(BB88,2)</f>
        <v>0</v>
      </c>
      <c r="BC87" s="88">
        <f>ROUND(BC88,2)</f>
        <v>0</v>
      </c>
      <c r="BD87" s="90">
        <f>ROUND(BD88,2)</f>
        <v>0</v>
      </c>
      <c r="BS87" s="91" t="s">
        <v>68</v>
      </c>
      <c r="BT87" s="91" t="s">
        <v>69</v>
      </c>
      <c r="BU87" s="92" t="s">
        <v>70</v>
      </c>
      <c r="BV87" s="91" t="s">
        <v>71</v>
      </c>
      <c r="BW87" s="91" t="s">
        <v>72</v>
      </c>
      <c r="BX87" s="91" t="s">
        <v>73</v>
      </c>
    </row>
    <row r="88" spans="1:76" s="98" customFormat="1" ht="14.45" customHeight="1" x14ac:dyDescent="0.3">
      <c r="A88" s="93" t="s">
        <v>74</v>
      </c>
      <c r="B88" s="94"/>
      <c r="C88" s="95"/>
      <c r="D88" s="180" t="s">
        <v>75</v>
      </c>
      <c r="E88" s="180"/>
      <c r="F88" s="180"/>
      <c r="G88" s="180"/>
      <c r="H88" s="180"/>
      <c r="I88" s="96"/>
      <c r="J88" s="180" t="s">
        <v>76</v>
      </c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1">
        <f>'04 - OA Sereď UK'!M30</f>
        <v>0</v>
      </c>
      <c r="AH88" s="181"/>
      <c r="AI88" s="181"/>
      <c r="AJ88" s="181"/>
      <c r="AK88" s="181"/>
      <c r="AL88" s="181"/>
      <c r="AM88" s="181"/>
      <c r="AN88" s="181">
        <f>SUM(AG88,AT88)</f>
        <v>0</v>
      </c>
      <c r="AO88" s="181"/>
      <c r="AP88" s="181"/>
      <c r="AQ88" s="97"/>
      <c r="AS88" s="99">
        <f>'04 - OA Sereď UK'!M28</f>
        <v>0</v>
      </c>
      <c r="AT88" s="100">
        <f>ROUND(SUM(AV88:AW88),2)</f>
        <v>0</v>
      </c>
      <c r="AU88" s="101">
        <f>'04 - OA Sereď UK'!W120</f>
        <v>11.0751232</v>
      </c>
      <c r="AV88" s="100">
        <f>'04 - OA Sereď UK'!M32</f>
        <v>0</v>
      </c>
      <c r="AW88" s="100">
        <f>'04 - OA Sereď UK'!M33</f>
        <v>0</v>
      </c>
      <c r="AX88" s="100">
        <f>'04 - OA Sereď UK'!M34</f>
        <v>0</v>
      </c>
      <c r="AY88" s="100">
        <f>'04 - OA Sereď UK'!M35</f>
        <v>0</v>
      </c>
      <c r="AZ88" s="100">
        <f>'04 - OA Sereď UK'!H32</f>
        <v>0</v>
      </c>
      <c r="BA88" s="100">
        <f>'04 - OA Sereď UK'!H33</f>
        <v>0</v>
      </c>
      <c r="BB88" s="100">
        <f>'04 - OA Sereď UK'!H34</f>
        <v>0</v>
      </c>
      <c r="BC88" s="100">
        <f>'04 - OA Sereď UK'!H35</f>
        <v>0</v>
      </c>
      <c r="BD88" s="102">
        <f>'04 - OA Sereď UK'!H36</f>
        <v>0</v>
      </c>
      <c r="BT88" s="103" t="s">
        <v>77</v>
      </c>
      <c r="BV88" s="103" t="s">
        <v>71</v>
      </c>
      <c r="BW88" s="103" t="s">
        <v>78</v>
      </c>
      <c r="BX88" s="103" t="s">
        <v>72</v>
      </c>
    </row>
    <row r="89" spans="1:76" x14ac:dyDescent="0.3">
      <c r="B89" s="26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pans="1:76" s="36" customFormat="1" ht="30" customHeight="1" x14ac:dyDescent="0.3">
      <c r="B90" s="37"/>
      <c r="C90" s="85" t="s">
        <v>79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179">
        <v>0</v>
      </c>
      <c r="AH90" s="179"/>
      <c r="AI90" s="179"/>
      <c r="AJ90" s="179"/>
      <c r="AK90" s="179"/>
      <c r="AL90" s="179"/>
      <c r="AM90" s="179"/>
      <c r="AN90" s="179">
        <v>0</v>
      </c>
      <c r="AO90" s="179"/>
      <c r="AP90" s="179"/>
      <c r="AQ90" s="39"/>
      <c r="AS90" s="81" t="s">
        <v>80</v>
      </c>
      <c r="AT90" s="82" t="s">
        <v>81</v>
      </c>
      <c r="AU90" s="82" t="s">
        <v>33</v>
      </c>
      <c r="AV90" s="83" t="s">
        <v>56</v>
      </c>
    </row>
    <row r="91" spans="1:76" ht="10.9" customHeight="1" x14ac:dyDescent="0.3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9"/>
      <c r="AS91" s="104"/>
      <c r="AT91" s="59"/>
      <c r="AU91" s="59"/>
      <c r="AV91" s="61"/>
    </row>
    <row r="92" spans="1:76" ht="30" customHeight="1" x14ac:dyDescent="0.3">
      <c r="A92" s="36"/>
      <c r="B92" s="37"/>
      <c r="C92" s="105" t="s">
        <v>82</v>
      </c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82">
        <f>ROUND(AG87+AG90,2)</f>
        <v>0</v>
      </c>
      <c r="AH92" s="182"/>
      <c r="AI92" s="182"/>
      <c r="AJ92" s="182"/>
      <c r="AK92" s="182"/>
      <c r="AL92" s="182"/>
      <c r="AM92" s="182"/>
      <c r="AN92" s="182">
        <f>AN87+AN90</f>
        <v>0</v>
      </c>
      <c r="AO92" s="182"/>
      <c r="AP92" s="182"/>
      <c r="AQ92" s="39"/>
    </row>
    <row r="93" spans="1:76" ht="6.95" customHeight="1" x14ac:dyDescent="0.3">
      <c r="A93" s="36"/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4"/>
    </row>
  </sheetData>
  <mergeCells count="45">
    <mergeCell ref="AG90:AM90"/>
    <mergeCell ref="AN90:AP90"/>
    <mergeCell ref="AG92:AM92"/>
    <mergeCell ref="AN92:AP92"/>
    <mergeCell ref="AG87:AM87"/>
    <mergeCell ref="AN87:AP87"/>
    <mergeCell ref="D88:H88"/>
    <mergeCell ref="J88:AF88"/>
    <mergeCell ref="AG88:AM88"/>
    <mergeCell ref="AN88:AP88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E23:AN23"/>
    <mergeCell ref="AK26:AO26"/>
    <mergeCell ref="AK27:AO27"/>
    <mergeCell ref="AK29:AO29"/>
    <mergeCell ref="L31:O31"/>
    <mergeCell ref="W31:AE31"/>
    <mergeCell ref="AK31:AO31"/>
    <mergeCell ref="C2:AP2"/>
    <mergeCell ref="AR2:BE2"/>
    <mergeCell ref="C4:AP4"/>
    <mergeCell ref="K5:AO5"/>
    <mergeCell ref="K6:AO6"/>
  </mergeCells>
  <hyperlinks>
    <hyperlink ref="K1" location="C2" display="1) Súhrnný list stavby"/>
    <hyperlink ref="W1" location="C87" display="2) Rekapitulácia objektov"/>
    <hyperlink ref="A88" location="'04 - OA Sereď UK'!C2" display="/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1"/>
  <sheetViews>
    <sheetView windowProtection="1" showGridLines="0" zoomScaleNormal="100" workbookViewId="0">
      <pane ySplit="1" topLeftCell="A33" activePane="bottomLeft" state="frozen"/>
      <selection pane="bottomLeft" activeCell="N157" sqref="N157:Q157"/>
    </sheetView>
  </sheetViews>
  <sheetFormatPr defaultRowHeight="13.5" x14ac:dyDescent="0.3"/>
  <cols>
    <col min="1" max="1" width="7.5"/>
    <col min="2" max="2" width="1.5"/>
    <col min="3" max="3" width="3.6640625"/>
    <col min="4" max="4" width="3.83203125"/>
    <col min="5" max="5" width="15.33203125"/>
    <col min="6" max="7" width="10"/>
    <col min="8" max="8" width="11.1640625"/>
    <col min="9" max="9" width="6.1640625"/>
    <col min="10" max="10" width="4.5"/>
    <col min="11" max="11" width="10.33203125"/>
    <col min="12" max="12" width="10.6640625"/>
    <col min="13" max="14" width="5.33203125"/>
    <col min="15" max="15" width="1.6640625"/>
    <col min="16" max="16" width="11.1640625"/>
    <col min="17" max="17" width="3.6640625"/>
    <col min="18" max="18" width="1.5"/>
    <col min="19" max="19" width="7.33203125"/>
    <col min="20" max="28" width="0" hidden="1"/>
    <col min="29" max="29" width="9.83203125"/>
    <col min="30" max="30" width="13.5"/>
    <col min="31" max="31" width="14.6640625"/>
    <col min="32" max="43" width="8.6640625"/>
    <col min="44" max="65" width="0" hidden="1"/>
    <col min="66" max="1025" width="8.6640625"/>
  </cols>
  <sheetData>
    <row r="1" spans="1:66" ht="21.95" customHeight="1" x14ac:dyDescent="0.3">
      <c r="A1" s="107"/>
      <c r="B1" s="16"/>
      <c r="C1" s="16"/>
      <c r="D1" s="17" t="s">
        <v>1</v>
      </c>
      <c r="E1" s="16"/>
      <c r="F1" s="18" t="s">
        <v>83</v>
      </c>
      <c r="G1" s="18"/>
      <c r="H1" s="183" t="s">
        <v>84</v>
      </c>
      <c r="I1" s="183"/>
      <c r="J1" s="183"/>
      <c r="K1" s="183"/>
      <c r="L1" s="18" t="s">
        <v>85</v>
      </c>
      <c r="M1" s="16"/>
      <c r="N1" s="16"/>
      <c r="O1" s="17" t="s">
        <v>86</v>
      </c>
      <c r="P1" s="16"/>
      <c r="Q1" s="16"/>
      <c r="R1" s="16"/>
      <c r="S1" s="18" t="s">
        <v>87</v>
      </c>
      <c r="T1" s="18"/>
      <c r="U1" s="107"/>
      <c r="V1" s="107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3" t="s">
        <v>7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T2" s="22" t="s">
        <v>78</v>
      </c>
    </row>
    <row r="3" spans="1:66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69</v>
      </c>
    </row>
    <row r="4" spans="1:66" ht="36.950000000000003" customHeight="1" x14ac:dyDescent="0.3">
      <c r="B4" s="26"/>
      <c r="C4" s="12" t="s">
        <v>88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7"/>
      <c r="T4" s="28" t="s">
        <v>11</v>
      </c>
      <c r="AT4" s="22" t="s">
        <v>5</v>
      </c>
    </row>
    <row r="5" spans="1:66" ht="6.95" customHeight="1" x14ac:dyDescent="0.3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5" customHeight="1" x14ac:dyDescent="0.3">
      <c r="B6" s="26"/>
      <c r="C6" s="29"/>
      <c r="D6" s="33" t="s">
        <v>13</v>
      </c>
      <c r="E6" s="29"/>
      <c r="F6" s="184" t="str">
        <f>'Rekapitulácia stavby'!K6</f>
        <v>Prístavba mestskej polície, Sereď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29"/>
      <c r="R6" s="27"/>
    </row>
    <row r="7" spans="1:66" s="36" customFormat="1" ht="32.85" customHeight="1" x14ac:dyDescent="0.3">
      <c r="B7" s="37"/>
      <c r="C7" s="38"/>
      <c r="D7" s="32" t="s">
        <v>89</v>
      </c>
      <c r="E7" s="38"/>
      <c r="F7" s="10" t="s">
        <v>14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38"/>
      <c r="R7" s="39"/>
    </row>
    <row r="8" spans="1:66" s="36" customFormat="1" ht="14.45" customHeight="1" x14ac:dyDescent="0.3">
      <c r="B8" s="37"/>
      <c r="C8" s="38"/>
      <c r="D8" s="33" t="s">
        <v>15</v>
      </c>
      <c r="E8" s="38"/>
      <c r="F8" s="31"/>
      <c r="G8" s="38"/>
      <c r="H8" s="38"/>
      <c r="I8" s="38"/>
      <c r="J8" s="38"/>
      <c r="K8" s="38"/>
      <c r="L8" s="38"/>
      <c r="M8" s="33" t="s">
        <v>16</v>
      </c>
      <c r="N8" s="38"/>
      <c r="O8" s="31"/>
      <c r="P8" s="38"/>
      <c r="Q8" s="38"/>
      <c r="R8" s="39"/>
    </row>
    <row r="9" spans="1:66" s="36" customFormat="1" ht="14.45" customHeight="1" x14ac:dyDescent="0.3">
      <c r="B9" s="37"/>
      <c r="C9" s="38"/>
      <c r="D9" s="33" t="s">
        <v>17</v>
      </c>
      <c r="E9" s="38"/>
      <c r="F9" s="31" t="s">
        <v>18</v>
      </c>
      <c r="G9" s="38"/>
      <c r="H9" s="38"/>
      <c r="I9" s="38"/>
      <c r="J9" s="38"/>
      <c r="K9" s="38"/>
      <c r="L9" s="38"/>
      <c r="M9" s="33" t="s">
        <v>19</v>
      </c>
      <c r="N9" s="38"/>
      <c r="O9" s="185" t="str">
        <f>'Rekapitulácia stavby'!AN8</f>
        <v>8. 12. 2018</v>
      </c>
      <c r="P9" s="185"/>
      <c r="Q9" s="38"/>
      <c r="R9" s="39"/>
    </row>
    <row r="10" spans="1:66" s="36" customFormat="1" ht="10.9" customHeight="1" x14ac:dyDescent="0.3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36" customFormat="1" ht="14.45" customHeight="1" x14ac:dyDescent="0.3">
      <c r="B11" s="37"/>
      <c r="C11" s="38"/>
      <c r="D11" s="33" t="s">
        <v>21</v>
      </c>
      <c r="E11" s="38"/>
      <c r="F11" s="38"/>
      <c r="G11" s="38"/>
      <c r="H11" s="38"/>
      <c r="I11" s="38"/>
      <c r="J11" s="38"/>
      <c r="K11" s="38"/>
      <c r="L11" s="38"/>
      <c r="M11" s="33" t="s">
        <v>22</v>
      </c>
      <c r="N11" s="38"/>
      <c r="O11" s="11" t="str">
        <f>IF('Rekapitulácia stavby'!AN10="","",'Rekapitulácia stavby'!AN10)</f>
        <v/>
      </c>
      <c r="P11" s="11"/>
      <c r="Q11" s="38"/>
      <c r="R11" s="39"/>
    </row>
    <row r="12" spans="1:66" s="36" customFormat="1" ht="18" customHeight="1" x14ac:dyDescent="0.3">
      <c r="B12" s="37"/>
      <c r="C12" s="38"/>
      <c r="D12" s="38"/>
      <c r="E12" s="31" t="str">
        <f>IF('Rekapitulácia stavby'!E11="","",'Rekapitulácia stavby'!E11)</f>
        <v xml:space="preserve"> </v>
      </c>
      <c r="F12" s="38"/>
      <c r="G12" s="38"/>
      <c r="H12" s="38"/>
      <c r="I12" s="38"/>
      <c r="J12" s="38"/>
      <c r="K12" s="38"/>
      <c r="L12" s="38"/>
      <c r="M12" s="33" t="s">
        <v>23</v>
      </c>
      <c r="N12" s="38"/>
      <c r="O12" s="11" t="str">
        <f>IF('Rekapitulácia stavby'!AN11="","",'Rekapitulácia stavby'!AN11)</f>
        <v/>
      </c>
      <c r="P12" s="11"/>
      <c r="Q12" s="38"/>
      <c r="R12" s="39"/>
    </row>
    <row r="13" spans="1:66" s="36" customFormat="1" ht="6.95" customHeight="1" x14ac:dyDescent="0.3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36" customFormat="1" ht="14.45" customHeight="1" x14ac:dyDescent="0.3">
      <c r="B14" s="37"/>
      <c r="C14" s="38"/>
      <c r="D14" s="33" t="s">
        <v>24</v>
      </c>
      <c r="E14" s="38"/>
      <c r="F14" s="38"/>
      <c r="G14" s="38"/>
      <c r="H14" s="38"/>
      <c r="I14" s="38"/>
      <c r="J14" s="38"/>
      <c r="K14" s="38"/>
      <c r="L14" s="38"/>
      <c r="M14" s="33" t="s">
        <v>22</v>
      </c>
      <c r="N14" s="38"/>
      <c r="O14" s="11" t="str">
        <f>IF('Rekapitulácia stavby'!AN13="","",'Rekapitulácia stavby'!AN13)</f>
        <v/>
      </c>
      <c r="P14" s="11"/>
      <c r="Q14" s="38"/>
      <c r="R14" s="39"/>
    </row>
    <row r="15" spans="1:66" s="36" customFormat="1" ht="18" customHeight="1" x14ac:dyDescent="0.3">
      <c r="B15" s="37"/>
      <c r="C15" s="38"/>
      <c r="D15" s="38"/>
      <c r="E15" s="31" t="str">
        <f>IF('Rekapitulácia stavby'!E14="","",'Rekapitulácia stavby'!E14)</f>
        <v xml:space="preserve"> </v>
      </c>
      <c r="F15" s="38"/>
      <c r="G15" s="38"/>
      <c r="H15" s="38"/>
      <c r="I15" s="38"/>
      <c r="J15" s="38"/>
      <c r="K15" s="38"/>
      <c r="L15" s="38"/>
      <c r="M15" s="33" t="s">
        <v>23</v>
      </c>
      <c r="N15" s="38"/>
      <c r="O15" s="11" t="str">
        <f>IF('Rekapitulácia stavby'!AN14="","",'Rekapitulácia stavby'!AN14)</f>
        <v/>
      </c>
      <c r="P15" s="11"/>
      <c r="Q15" s="38"/>
      <c r="R15" s="39"/>
    </row>
    <row r="16" spans="1:66" s="36" customFormat="1" ht="6.95" customHeight="1" x14ac:dyDescent="0.3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1:18" s="36" customFormat="1" ht="14.45" customHeight="1" x14ac:dyDescent="0.3">
      <c r="B17" s="37"/>
      <c r="C17" s="38"/>
      <c r="D17" s="33" t="s">
        <v>25</v>
      </c>
      <c r="E17" s="38"/>
      <c r="F17" s="38"/>
      <c r="G17" s="38"/>
      <c r="H17" s="38"/>
      <c r="I17" s="38"/>
      <c r="J17" s="38"/>
      <c r="K17" s="38"/>
      <c r="L17" s="38"/>
      <c r="M17" s="33" t="s">
        <v>22</v>
      </c>
      <c r="N17" s="38"/>
      <c r="O17" s="11" t="str">
        <f>IF('Rekapitulácia stavby'!AN16="","",'Rekapitulácia stavby'!AN16)</f>
        <v/>
      </c>
      <c r="P17" s="11"/>
      <c r="Q17" s="38"/>
      <c r="R17" s="39"/>
    </row>
    <row r="18" spans="1:18" s="36" customFormat="1" ht="18" customHeight="1" x14ac:dyDescent="0.3">
      <c r="B18" s="37"/>
      <c r="C18" s="38"/>
      <c r="D18" s="38"/>
      <c r="E18" s="31" t="str">
        <f>IF('Rekapitulácia stavby'!E17="","",'Rekapitulácia stavby'!E17)</f>
        <v xml:space="preserve"> </v>
      </c>
      <c r="F18" s="38"/>
      <c r="G18" s="38"/>
      <c r="H18" s="38"/>
      <c r="I18" s="38"/>
      <c r="J18" s="38"/>
      <c r="K18" s="38"/>
      <c r="L18" s="38"/>
      <c r="M18" s="33" t="s">
        <v>23</v>
      </c>
      <c r="N18" s="38"/>
      <c r="O18" s="11" t="str">
        <f>IF('Rekapitulácia stavby'!AN17="","",'Rekapitulácia stavby'!AN17)</f>
        <v/>
      </c>
      <c r="P18" s="11"/>
      <c r="Q18" s="38"/>
      <c r="R18" s="39"/>
    </row>
    <row r="19" spans="1:18" ht="6.95" customHeight="1" x14ac:dyDescent="0.3">
      <c r="A19" s="36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1:18" ht="14.45" customHeight="1" x14ac:dyDescent="0.3">
      <c r="A20" s="36"/>
      <c r="B20" s="37"/>
      <c r="C20" s="38"/>
      <c r="D20" s="33" t="s">
        <v>28</v>
      </c>
      <c r="E20" s="38"/>
      <c r="F20" s="38"/>
      <c r="G20" s="38"/>
      <c r="H20" s="38"/>
      <c r="I20" s="38"/>
      <c r="J20" s="38"/>
      <c r="K20" s="38"/>
      <c r="L20" s="38"/>
      <c r="M20" s="33" t="s">
        <v>22</v>
      </c>
      <c r="N20" s="38"/>
      <c r="O20" s="11" t="str">
        <f>IF('Rekapitulácia stavby'!AN19="","",'Rekapitulácia stavby'!AN19)</f>
        <v/>
      </c>
      <c r="P20" s="11"/>
      <c r="Q20" s="38"/>
      <c r="R20" s="39"/>
    </row>
    <row r="21" spans="1:18" ht="18" customHeight="1" x14ac:dyDescent="0.3">
      <c r="A21" s="36"/>
      <c r="B21" s="37"/>
      <c r="C21" s="38"/>
      <c r="D21" s="38"/>
      <c r="E21" s="31" t="str">
        <f>IF('Rekapitulácia stavby'!E20="","",'Rekapitulácia stavby'!E20)</f>
        <v xml:space="preserve"> </v>
      </c>
      <c r="F21" s="38"/>
      <c r="G21" s="38"/>
      <c r="H21" s="38"/>
      <c r="I21" s="38"/>
      <c r="J21" s="38"/>
      <c r="K21" s="38"/>
      <c r="L21" s="38"/>
      <c r="M21" s="33" t="s">
        <v>23</v>
      </c>
      <c r="N21" s="38"/>
      <c r="O21" s="11" t="str">
        <f>IF('Rekapitulácia stavby'!AN20="","",'Rekapitulácia stavby'!AN20)</f>
        <v/>
      </c>
      <c r="P21" s="11"/>
      <c r="Q21" s="38"/>
      <c r="R21" s="39"/>
    </row>
    <row r="22" spans="1:18" ht="6.95" customHeight="1" x14ac:dyDescent="0.3">
      <c r="A22" s="36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1:18" ht="14.45" customHeight="1" x14ac:dyDescent="0.3">
      <c r="A23" s="36"/>
      <c r="B23" s="37"/>
      <c r="C23" s="38"/>
      <c r="D23" s="33" t="s">
        <v>29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1:18" ht="14.45" customHeight="1" x14ac:dyDescent="0.3">
      <c r="A24" s="36"/>
      <c r="B24" s="37"/>
      <c r="C24" s="38"/>
      <c r="D24" s="38"/>
      <c r="E24" s="9"/>
      <c r="F24" s="9"/>
      <c r="G24" s="9"/>
      <c r="H24" s="9"/>
      <c r="I24" s="9"/>
      <c r="J24" s="9"/>
      <c r="K24" s="9"/>
      <c r="L24" s="9"/>
      <c r="M24" s="38"/>
      <c r="N24" s="38"/>
      <c r="O24" s="38"/>
      <c r="P24" s="38"/>
      <c r="Q24" s="38"/>
      <c r="R24" s="39"/>
    </row>
    <row r="25" spans="1:18" ht="6.95" customHeight="1" x14ac:dyDescent="0.3">
      <c r="A25" s="3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1:18" ht="6.95" customHeight="1" x14ac:dyDescent="0.3">
      <c r="A26" s="36"/>
      <c r="B26" s="37"/>
      <c r="C26" s="38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8"/>
      <c r="R26" s="39"/>
    </row>
    <row r="27" spans="1:18" ht="14.45" customHeight="1" x14ac:dyDescent="0.3">
      <c r="A27" s="36"/>
      <c r="B27" s="37"/>
      <c r="C27" s="38"/>
      <c r="D27" s="108" t="s">
        <v>90</v>
      </c>
      <c r="E27" s="38"/>
      <c r="F27" s="38"/>
      <c r="G27" s="38"/>
      <c r="H27" s="38"/>
      <c r="I27" s="38"/>
      <c r="J27" s="38"/>
      <c r="K27" s="38"/>
      <c r="L27" s="38"/>
      <c r="M27" s="8">
        <f>N88</f>
        <v>0</v>
      </c>
      <c r="N27" s="8"/>
      <c r="O27" s="8"/>
      <c r="P27" s="8"/>
      <c r="Q27" s="38"/>
      <c r="R27" s="39"/>
    </row>
    <row r="28" spans="1:18" ht="14.45" customHeight="1" x14ac:dyDescent="0.3">
      <c r="A28" s="36"/>
      <c r="B28" s="37"/>
      <c r="C28" s="38"/>
      <c r="D28" s="35" t="s">
        <v>91</v>
      </c>
      <c r="E28" s="38"/>
      <c r="F28" s="38"/>
      <c r="G28" s="38"/>
      <c r="H28" s="38"/>
      <c r="I28" s="38"/>
      <c r="J28" s="38"/>
      <c r="K28" s="38"/>
      <c r="L28" s="38"/>
      <c r="M28" s="8">
        <f>N101</f>
        <v>0</v>
      </c>
      <c r="N28" s="8"/>
      <c r="O28" s="8"/>
      <c r="P28" s="8"/>
      <c r="Q28" s="38"/>
      <c r="R28" s="39"/>
    </row>
    <row r="29" spans="1:18" ht="6.95" customHeight="1" x14ac:dyDescent="0.3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1:18" ht="25.5" customHeight="1" x14ac:dyDescent="0.3">
      <c r="A30" s="36"/>
      <c r="B30" s="37"/>
      <c r="C30" s="38"/>
      <c r="D30" s="109" t="s">
        <v>32</v>
      </c>
      <c r="E30" s="38"/>
      <c r="F30" s="38"/>
      <c r="G30" s="38"/>
      <c r="H30" s="38"/>
      <c r="I30" s="38"/>
      <c r="J30" s="38"/>
      <c r="K30" s="38"/>
      <c r="L30" s="38"/>
      <c r="M30" s="186">
        <f>ROUND(M27+M28,2)</f>
        <v>0</v>
      </c>
      <c r="N30" s="186"/>
      <c r="O30" s="186"/>
      <c r="P30" s="186"/>
      <c r="Q30" s="38"/>
      <c r="R30" s="39"/>
    </row>
    <row r="31" spans="1:18" ht="6.95" customHeight="1" x14ac:dyDescent="0.3">
      <c r="A31" s="36"/>
      <c r="B31" s="37"/>
      <c r="C31" s="38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8"/>
      <c r="R31" s="39"/>
    </row>
    <row r="32" spans="1:18" ht="14.45" customHeight="1" x14ac:dyDescent="0.3">
      <c r="A32" s="36"/>
      <c r="B32" s="37"/>
      <c r="C32" s="38"/>
      <c r="D32" s="45" t="s">
        <v>33</v>
      </c>
      <c r="E32" s="45" t="s">
        <v>34</v>
      </c>
      <c r="F32" s="46">
        <v>0.2</v>
      </c>
      <c r="G32" s="110" t="s">
        <v>35</v>
      </c>
      <c r="H32" s="187">
        <f>ROUND((SUM(BE101:BE102)+SUM(BE120:BE160)), 2)</f>
        <v>0</v>
      </c>
      <c r="I32" s="187"/>
      <c r="J32" s="187"/>
      <c r="K32" s="38"/>
      <c r="L32" s="38"/>
      <c r="M32" s="187">
        <f>ROUND(ROUND((SUM(BE101:BE102)+SUM(BE120:BE160)), 2)*F32, 2)</f>
        <v>0</v>
      </c>
      <c r="N32" s="187"/>
      <c r="O32" s="187"/>
      <c r="P32" s="187"/>
      <c r="Q32" s="38"/>
      <c r="R32" s="39"/>
    </row>
    <row r="33" spans="1:18" ht="14.45" customHeight="1" x14ac:dyDescent="0.3">
      <c r="A33" s="36"/>
      <c r="B33" s="37"/>
      <c r="C33" s="38"/>
      <c r="D33" s="38"/>
      <c r="E33" s="45" t="s">
        <v>36</v>
      </c>
      <c r="F33" s="46">
        <v>0.2</v>
      </c>
      <c r="G33" s="110" t="s">
        <v>35</v>
      </c>
      <c r="H33" s="187">
        <f>ROUND((SUM(BF101:BF102)+SUM(BF120:BF160)), 2)</f>
        <v>0</v>
      </c>
      <c r="I33" s="187"/>
      <c r="J33" s="187"/>
      <c r="K33" s="38"/>
      <c r="L33" s="38"/>
      <c r="M33" s="187">
        <f>ROUND(ROUND((SUM(BF101:BF102)+SUM(BF120:BF160)), 2)*F33, 2)</f>
        <v>0</v>
      </c>
      <c r="N33" s="187"/>
      <c r="O33" s="187"/>
      <c r="P33" s="187"/>
      <c r="Q33" s="38"/>
      <c r="R33" s="39"/>
    </row>
    <row r="34" spans="1:18" ht="14.45" hidden="1" customHeight="1" x14ac:dyDescent="0.3">
      <c r="A34" s="36"/>
      <c r="B34" s="37"/>
      <c r="C34" s="38"/>
      <c r="D34" s="38"/>
      <c r="E34" s="45" t="s">
        <v>37</v>
      </c>
      <c r="F34" s="46">
        <v>0.2</v>
      </c>
      <c r="G34" s="110" t="s">
        <v>35</v>
      </c>
      <c r="H34" s="187">
        <f>ROUND((SUM(BG101:BG102)+SUM(BG120:BG160)), 2)</f>
        <v>0</v>
      </c>
      <c r="I34" s="187"/>
      <c r="J34" s="187"/>
      <c r="K34" s="38"/>
      <c r="L34" s="38"/>
      <c r="M34" s="187">
        <v>0</v>
      </c>
      <c r="N34" s="187"/>
      <c r="O34" s="187"/>
      <c r="P34" s="187"/>
      <c r="Q34" s="38"/>
      <c r="R34" s="39"/>
    </row>
    <row r="35" spans="1:18" ht="14.45" hidden="1" customHeight="1" x14ac:dyDescent="0.3">
      <c r="A35" s="36"/>
      <c r="B35" s="37"/>
      <c r="C35" s="38"/>
      <c r="D35" s="38"/>
      <c r="E35" s="45" t="s">
        <v>38</v>
      </c>
      <c r="F35" s="46">
        <v>0.2</v>
      </c>
      <c r="G35" s="110" t="s">
        <v>35</v>
      </c>
      <c r="H35" s="187">
        <f>ROUND((SUM(BH101:BH102)+SUM(BH120:BH160)), 2)</f>
        <v>0</v>
      </c>
      <c r="I35" s="187"/>
      <c r="J35" s="187"/>
      <c r="K35" s="38"/>
      <c r="L35" s="38"/>
      <c r="M35" s="187">
        <v>0</v>
      </c>
      <c r="N35" s="187"/>
      <c r="O35" s="187"/>
      <c r="P35" s="187"/>
      <c r="Q35" s="38"/>
      <c r="R35" s="39"/>
    </row>
    <row r="36" spans="1:18" ht="14.45" hidden="1" customHeight="1" x14ac:dyDescent="0.3">
      <c r="A36" s="36"/>
      <c r="B36" s="37"/>
      <c r="C36" s="38"/>
      <c r="D36" s="38"/>
      <c r="E36" s="45" t="s">
        <v>39</v>
      </c>
      <c r="F36" s="46">
        <v>0</v>
      </c>
      <c r="G36" s="110" t="s">
        <v>35</v>
      </c>
      <c r="H36" s="187">
        <f>ROUND((SUM(BI101:BI102)+SUM(BI120:BI160)), 2)</f>
        <v>0</v>
      </c>
      <c r="I36" s="187"/>
      <c r="J36" s="187"/>
      <c r="K36" s="38"/>
      <c r="L36" s="38"/>
      <c r="M36" s="187">
        <v>0</v>
      </c>
      <c r="N36" s="187"/>
      <c r="O36" s="187"/>
      <c r="P36" s="187"/>
      <c r="Q36" s="38"/>
      <c r="R36" s="39"/>
    </row>
    <row r="37" spans="1:18" ht="6.95" customHeight="1" x14ac:dyDescent="0.3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1:18" ht="25.5" customHeight="1" x14ac:dyDescent="0.3">
      <c r="A38" s="36"/>
      <c r="B38" s="37"/>
      <c r="C38" s="106"/>
      <c r="D38" s="111" t="s">
        <v>40</v>
      </c>
      <c r="E38" s="80"/>
      <c r="F38" s="80"/>
      <c r="G38" s="112" t="s">
        <v>41</v>
      </c>
      <c r="H38" s="113" t="s">
        <v>42</v>
      </c>
      <c r="I38" s="80"/>
      <c r="J38" s="80"/>
      <c r="K38" s="80"/>
      <c r="L38" s="188">
        <f>SUM(M30:M36)</f>
        <v>0</v>
      </c>
      <c r="M38" s="188"/>
      <c r="N38" s="188"/>
      <c r="O38" s="188"/>
      <c r="P38" s="188"/>
      <c r="Q38" s="106"/>
      <c r="R38" s="39"/>
    </row>
    <row r="39" spans="1:18" ht="14.45" customHeight="1" x14ac:dyDescent="0.3">
      <c r="A39" s="36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1:18" ht="14.45" customHeight="1" x14ac:dyDescent="0.3">
      <c r="A40" s="36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1:18" x14ac:dyDescent="0.3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 spans="1:18" x14ac:dyDescent="0.3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1:18" x14ac:dyDescent="0.3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1:18" x14ac:dyDescent="0.3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1:18" x14ac:dyDescent="0.3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1:18" x14ac:dyDescent="0.3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1:18" x14ac:dyDescent="0.3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1:18" x14ac:dyDescent="0.3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 x14ac:dyDescent="0.3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36" customFormat="1" ht="15" x14ac:dyDescent="0.3">
      <c r="B50" s="37"/>
      <c r="C50" s="38"/>
      <c r="D50" s="53" t="s">
        <v>43</v>
      </c>
      <c r="E50" s="54"/>
      <c r="F50" s="54"/>
      <c r="G50" s="54"/>
      <c r="H50" s="55"/>
      <c r="I50" s="38"/>
      <c r="J50" s="53" t="s">
        <v>44</v>
      </c>
      <c r="K50" s="54"/>
      <c r="L50" s="54"/>
      <c r="M50" s="54"/>
      <c r="N50" s="54"/>
      <c r="O50" s="54"/>
      <c r="P50" s="55"/>
      <c r="Q50" s="38"/>
      <c r="R50" s="39"/>
    </row>
    <row r="51" spans="2:18" x14ac:dyDescent="0.3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 x14ac:dyDescent="0.3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 x14ac:dyDescent="0.3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 x14ac:dyDescent="0.3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 x14ac:dyDescent="0.3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 x14ac:dyDescent="0.3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 x14ac:dyDescent="0.3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 x14ac:dyDescent="0.3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36" customFormat="1" ht="15" x14ac:dyDescent="0.3">
      <c r="B59" s="37"/>
      <c r="C59" s="38"/>
      <c r="D59" s="58" t="s">
        <v>45</v>
      </c>
      <c r="E59" s="59"/>
      <c r="F59" s="59"/>
      <c r="G59" s="60" t="s">
        <v>46</v>
      </c>
      <c r="H59" s="61"/>
      <c r="I59" s="38"/>
      <c r="J59" s="58" t="s">
        <v>45</v>
      </c>
      <c r="K59" s="59"/>
      <c r="L59" s="59"/>
      <c r="M59" s="59"/>
      <c r="N59" s="60" t="s">
        <v>46</v>
      </c>
      <c r="O59" s="59"/>
      <c r="P59" s="61"/>
      <c r="Q59" s="38"/>
      <c r="R59" s="39"/>
    </row>
    <row r="60" spans="2:18" x14ac:dyDescent="0.3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36" customFormat="1" ht="15" x14ac:dyDescent="0.3">
      <c r="B61" s="37"/>
      <c r="C61" s="38"/>
      <c r="D61" s="53" t="s">
        <v>47</v>
      </c>
      <c r="E61" s="54"/>
      <c r="F61" s="54"/>
      <c r="G61" s="54"/>
      <c r="H61" s="55"/>
      <c r="I61" s="38"/>
      <c r="J61" s="53" t="s">
        <v>48</v>
      </c>
      <c r="K61" s="54"/>
      <c r="L61" s="54"/>
      <c r="M61" s="54"/>
      <c r="N61" s="54"/>
      <c r="O61" s="54"/>
      <c r="P61" s="55"/>
      <c r="Q61" s="38"/>
      <c r="R61" s="39"/>
    </row>
    <row r="62" spans="2:18" x14ac:dyDescent="0.3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 x14ac:dyDescent="0.3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 x14ac:dyDescent="0.3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1:18" x14ac:dyDescent="0.3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1:18" x14ac:dyDescent="0.3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1:18" x14ac:dyDescent="0.3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1:18" x14ac:dyDescent="0.3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1:18" x14ac:dyDescent="0.3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1:18" s="36" customFormat="1" ht="15" x14ac:dyDescent="0.3">
      <c r="B70" s="37"/>
      <c r="C70" s="38"/>
      <c r="D70" s="58" t="s">
        <v>45</v>
      </c>
      <c r="E70" s="59"/>
      <c r="F70" s="59"/>
      <c r="G70" s="60" t="s">
        <v>46</v>
      </c>
      <c r="H70" s="61"/>
      <c r="I70" s="38"/>
      <c r="J70" s="58" t="s">
        <v>45</v>
      </c>
      <c r="K70" s="59"/>
      <c r="L70" s="59"/>
      <c r="M70" s="59"/>
      <c r="N70" s="60" t="s">
        <v>46</v>
      </c>
      <c r="O70" s="59"/>
      <c r="P70" s="61"/>
      <c r="Q70" s="38"/>
      <c r="R70" s="39"/>
    </row>
    <row r="71" spans="1:18" ht="14.45" customHeight="1" x14ac:dyDescent="0.3">
      <c r="A71" s="36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1:18" s="36" customFormat="1" ht="6.95" customHeight="1" x14ac:dyDescent="0.3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1:18" ht="36.950000000000003" customHeight="1" x14ac:dyDescent="0.3">
      <c r="A76" s="36"/>
      <c r="B76" s="37"/>
      <c r="C76" s="12" t="s">
        <v>92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39"/>
    </row>
    <row r="77" spans="1:18" ht="6.95" customHeight="1" x14ac:dyDescent="0.3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1:18" ht="30" customHeight="1" x14ac:dyDescent="0.3">
      <c r="A78" s="36"/>
      <c r="B78" s="37"/>
      <c r="C78" s="33" t="s">
        <v>13</v>
      </c>
      <c r="D78" s="38"/>
      <c r="E78" s="38"/>
      <c r="F78" s="184" t="str">
        <f>F6</f>
        <v>Prístavba mestskej polície, Sereď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38"/>
      <c r="R78" s="39"/>
    </row>
    <row r="79" spans="1:18" ht="36.950000000000003" customHeight="1" x14ac:dyDescent="0.3">
      <c r="A79" s="36"/>
      <c r="B79" s="37"/>
      <c r="C79" s="74" t="s">
        <v>89</v>
      </c>
      <c r="D79" s="38"/>
      <c r="E79" s="38"/>
      <c r="F79" s="2" t="str">
        <f>F7</f>
        <v>Prístavba mestskej polície, Sereď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38"/>
      <c r="R79" s="39"/>
    </row>
    <row r="80" spans="1:18" ht="6.95" customHeight="1" x14ac:dyDescent="0.3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1:47" ht="18" customHeight="1" x14ac:dyDescent="0.3">
      <c r="A81" s="36"/>
      <c r="B81" s="37"/>
      <c r="C81" s="33" t="s">
        <v>17</v>
      </c>
      <c r="D81" s="38"/>
      <c r="E81" s="38"/>
      <c r="F81" s="31" t="str">
        <f>F9</f>
        <v xml:space="preserve"> </v>
      </c>
      <c r="G81" s="38"/>
      <c r="H81" s="38"/>
      <c r="I81" s="38"/>
      <c r="J81" s="38"/>
      <c r="K81" s="33" t="s">
        <v>19</v>
      </c>
      <c r="L81" s="38"/>
      <c r="M81" s="185" t="str">
        <f>IF(O9="","",O9)</f>
        <v>8. 12. 2018</v>
      </c>
      <c r="N81" s="185"/>
      <c r="O81" s="185"/>
      <c r="P81" s="185"/>
      <c r="Q81" s="38"/>
      <c r="R81" s="39"/>
    </row>
    <row r="82" spans="1:47" ht="6.95" customHeight="1" x14ac:dyDescent="0.3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</row>
    <row r="83" spans="1:47" ht="15" x14ac:dyDescent="0.3">
      <c r="A83" s="36"/>
      <c r="B83" s="37"/>
      <c r="C83" s="33" t="s">
        <v>21</v>
      </c>
      <c r="D83" s="38"/>
      <c r="E83" s="38"/>
      <c r="F83" s="31" t="str">
        <f>E12</f>
        <v xml:space="preserve"> </v>
      </c>
      <c r="G83" s="38"/>
      <c r="H83" s="38"/>
      <c r="I83" s="38"/>
      <c r="J83" s="38"/>
      <c r="K83" s="33" t="s">
        <v>25</v>
      </c>
      <c r="L83" s="38"/>
      <c r="M83" s="11" t="str">
        <f>E18</f>
        <v xml:space="preserve"> </v>
      </c>
      <c r="N83" s="11"/>
      <c r="O83" s="11"/>
      <c r="P83" s="11"/>
      <c r="Q83" s="11"/>
      <c r="R83" s="39"/>
    </row>
    <row r="84" spans="1:47" ht="14.45" customHeight="1" x14ac:dyDescent="0.3">
      <c r="A84" s="36"/>
      <c r="B84" s="37"/>
      <c r="C84" s="33" t="s">
        <v>24</v>
      </c>
      <c r="D84" s="38"/>
      <c r="E84" s="38"/>
      <c r="F84" s="31" t="str">
        <f>IF(E15="","",E15)</f>
        <v xml:space="preserve"> </v>
      </c>
      <c r="G84" s="38"/>
      <c r="H84" s="38"/>
      <c r="I84" s="38"/>
      <c r="J84" s="38"/>
      <c r="K84" s="33" t="s">
        <v>28</v>
      </c>
      <c r="L84" s="38"/>
      <c r="M84" s="11" t="str">
        <f>E21</f>
        <v xml:space="preserve"> </v>
      </c>
      <c r="N84" s="11"/>
      <c r="O84" s="11"/>
      <c r="P84" s="11"/>
      <c r="Q84" s="11"/>
      <c r="R84" s="39"/>
    </row>
    <row r="85" spans="1:47" ht="10.35" customHeight="1" x14ac:dyDescent="0.3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</row>
    <row r="86" spans="1:47" ht="29.25" customHeight="1" x14ac:dyDescent="0.3">
      <c r="A86" s="36"/>
      <c r="B86" s="37"/>
      <c r="C86" s="189" t="s">
        <v>93</v>
      </c>
      <c r="D86" s="189"/>
      <c r="E86" s="189"/>
      <c r="F86" s="189"/>
      <c r="G86" s="189"/>
      <c r="H86" s="106"/>
      <c r="I86" s="106"/>
      <c r="J86" s="106"/>
      <c r="K86" s="106"/>
      <c r="L86" s="106"/>
      <c r="M86" s="106"/>
      <c r="N86" s="189" t="s">
        <v>94</v>
      </c>
      <c r="O86" s="189"/>
      <c r="P86" s="189"/>
      <c r="Q86" s="189"/>
      <c r="R86" s="39"/>
    </row>
    <row r="87" spans="1:47" ht="10.35" customHeight="1" x14ac:dyDescent="0.3">
      <c r="A87" s="36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</row>
    <row r="88" spans="1:47" ht="29.25" customHeight="1" x14ac:dyDescent="0.3">
      <c r="A88" s="36"/>
      <c r="B88" s="37"/>
      <c r="C88" s="114" t="s">
        <v>95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179">
        <f>N120</f>
        <v>0</v>
      </c>
      <c r="O88" s="179"/>
      <c r="P88" s="179"/>
      <c r="Q88" s="179"/>
      <c r="R88" s="39"/>
      <c r="AU88" s="22" t="s">
        <v>96</v>
      </c>
    </row>
    <row r="89" spans="1:47" s="115" customFormat="1" ht="24.95" customHeight="1" x14ac:dyDescent="0.3">
      <c r="B89" s="116"/>
      <c r="C89" s="117"/>
      <c r="D89" s="118" t="s">
        <v>97</v>
      </c>
      <c r="E89" s="117"/>
      <c r="F89" s="117"/>
      <c r="G89" s="117"/>
      <c r="H89" s="117"/>
      <c r="I89" s="117"/>
      <c r="J89" s="117"/>
      <c r="K89" s="117"/>
      <c r="L89" s="117"/>
      <c r="M89" s="117"/>
      <c r="N89" s="190">
        <f>N121</f>
        <v>0</v>
      </c>
      <c r="O89" s="190"/>
      <c r="P89" s="190"/>
      <c r="Q89" s="190"/>
      <c r="R89" s="119"/>
    </row>
    <row r="90" spans="1:47" s="120" customFormat="1" ht="19.899999999999999" customHeight="1" x14ac:dyDescent="0.3">
      <c r="B90" s="121"/>
      <c r="C90" s="122"/>
      <c r="D90" s="123" t="s">
        <v>98</v>
      </c>
      <c r="E90" s="122"/>
      <c r="F90" s="122"/>
      <c r="G90" s="122"/>
      <c r="H90" s="122"/>
      <c r="I90" s="122"/>
      <c r="J90" s="122"/>
      <c r="K90" s="122"/>
      <c r="L90" s="122"/>
      <c r="M90" s="122"/>
      <c r="N90" s="191">
        <f>N122</f>
        <v>0</v>
      </c>
      <c r="O90" s="191"/>
      <c r="P90" s="191"/>
      <c r="Q90" s="191"/>
      <c r="R90" s="124"/>
    </row>
    <row r="91" spans="1:47" s="120" customFormat="1" ht="19.899999999999999" customHeight="1" x14ac:dyDescent="0.3">
      <c r="B91" s="121"/>
      <c r="C91" s="122"/>
      <c r="D91" s="123" t="s">
        <v>99</v>
      </c>
      <c r="E91" s="122"/>
      <c r="F91" s="122"/>
      <c r="G91" s="122"/>
      <c r="H91" s="122"/>
      <c r="I91" s="122"/>
      <c r="J91" s="122"/>
      <c r="K91" s="122"/>
      <c r="L91" s="122"/>
      <c r="M91" s="122"/>
      <c r="N91" s="191">
        <f>N125</f>
        <v>0</v>
      </c>
      <c r="O91" s="191"/>
      <c r="P91" s="191"/>
      <c r="Q91" s="191"/>
      <c r="R91" s="124"/>
    </row>
    <row r="92" spans="1:47" s="120" customFormat="1" ht="19.899999999999999" customHeight="1" x14ac:dyDescent="0.3">
      <c r="B92" s="121"/>
      <c r="C92" s="122"/>
      <c r="D92" s="123" t="s">
        <v>100</v>
      </c>
      <c r="E92" s="122"/>
      <c r="F92" s="122"/>
      <c r="G92" s="122"/>
      <c r="H92" s="122"/>
      <c r="I92" s="122"/>
      <c r="J92" s="122"/>
      <c r="K92" s="122"/>
      <c r="L92" s="122"/>
      <c r="M92" s="122"/>
      <c r="N92" s="191">
        <f>N132</f>
        <v>0</v>
      </c>
      <c r="O92" s="191"/>
      <c r="P92" s="191"/>
      <c r="Q92" s="191"/>
      <c r="R92" s="124"/>
    </row>
    <row r="93" spans="1:47" s="115" customFormat="1" ht="24.95" customHeight="1" x14ac:dyDescent="0.3">
      <c r="B93" s="116"/>
      <c r="C93" s="117"/>
      <c r="D93" s="118" t="s">
        <v>101</v>
      </c>
      <c r="E93" s="117"/>
      <c r="F93" s="117"/>
      <c r="G93" s="117"/>
      <c r="H93" s="117"/>
      <c r="I93" s="117"/>
      <c r="J93" s="117"/>
      <c r="K93" s="117"/>
      <c r="L93" s="117"/>
      <c r="M93" s="117"/>
      <c r="N93" s="190">
        <f>N134</f>
        <v>0</v>
      </c>
      <c r="O93" s="190"/>
      <c r="P93" s="190"/>
      <c r="Q93" s="190"/>
      <c r="R93" s="119"/>
    </row>
    <row r="94" spans="1:47" s="120" customFormat="1" ht="19.899999999999999" customHeight="1" x14ac:dyDescent="0.3">
      <c r="B94" s="121"/>
      <c r="C94" s="122"/>
      <c r="D94" s="123" t="s">
        <v>102</v>
      </c>
      <c r="E94" s="122"/>
      <c r="F94" s="122"/>
      <c r="G94" s="122"/>
      <c r="H94" s="122"/>
      <c r="I94" s="122"/>
      <c r="J94" s="122"/>
      <c r="K94" s="122"/>
      <c r="L94" s="122"/>
      <c r="M94" s="122"/>
      <c r="N94" s="191">
        <f>N135</f>
        <v>0</v>
      </c>
      <c r="O94" s="191"/>
      <c r="P94" s="191"/>
      <c r="Q94" s="191"/>
      <c r="R94" s="124"/>
    </row>
    <row r="95" spans="1:47" s="120" customFormat="1" ht="19.899999999999999" customHeight="1" x14ac:dyDescent="0.3">
      <c r="B95" s="121"/>
      <c r="C95" s="122"/>
      <c r="D95" s="123" t="s">
        <v>103</v>
      </c>
      <c r="E95" s="122"/>
      <c r="F95" s="122"/>
      <c r="G95" s="122"/>
      <c r="H95" s="122"/>
      <c r="I95" s="122"/>
      <c r="J95" s="122"/>
      <c r="K95" s="122"/>
      <c r="L95" s="122"/>
      <c r="M95" s="122"/>
      <c r="N95" s="191">
        <f>N138</f>
        <v>0</v>
      </c>
      <c r="O95" s="191"/>
      <c r="P95" s="191"/>
      <c r="Q95" s="191"/>
      <c r="R95" s="124"/>
    </row>
    <row r="96" spans="1:47" s="120" customFormat="1" ht="19.899999999999999" customHeight="1" x14ac:dyDescent="0.3">
      <c r="B96" s="121"/>
      <c r="C96" s="122"/>
      <c r="D96" s="123" t="s">
        <v>104</v>
      </c>
      <c r="E96" s="122"/>
      <c r="F96" s="122"/>
      <c r="G96" s="122"/>
      <c r="H96" s="122"/>
      <c r="I96" s="122"/>
      <c r="J96" s="122"/>
      <c r="K96" s="122"/>
      <c r="L96" s="122"/>
      <c r="M96" s="122"/>
      <c r="N96" s="191">
        <f>N143</f>
        <v>0</v>
      </c>
      <c r="O96" s="191"/>
      <c r="P96" s="191"/>
      <c r="Q96" s="191"/>
      <c r="R96" s="124"/>
    </row>
    <row r="97" spans="1:21" s="120" customFormat="1" ht="19.899999999999999" customHeight="1" x14ac:dyDescent="0.3">
      <c r="B97" s="121"/>
      <c r="C97" s="122"/>
      <c r="D97" s="123" t="s">
        <v>105</v>
      </c>
      <c r="E97" s="122"/>
      <c r="F97" s="122"/>
      <c r="G97" s="122"/>
      <c r="H97" s="122"/>
      <c r="I97" s="122"/>
      <c r="J97" s="122"/>
      <c r="K97" s="122"/>
      <c r="L97" s="122"/>
      <c r="M97" s="122"/>
      <c r="N97" s="191">
        <f>N146</f>
        <v>0</v>
      </c>
      <c r="O97" s="191"/>
      <c r="P97" s="191"/>
      <c r="Q97" s="191"/>
      <c r="R97" s="124"/>
    </row>
    <row r="98" spans="1:21" s="120" customFormat="1" ht="19.899999999999999" customHeight="1" x14ac:dyDescent="0.3">
      <c r="B98" s="121"/>
      <c r="C98" s="122"/>
      <c r="D98" s="123" t="s">
        <v>106</v>
      </c>
      <c r="E98" s="122"/>
      <c r="F98" s="122"/>
      <c r="G98" s="122"/>
      <c r="H98" s="122"/>
      <c r="I98" s="122"/>
      <c r="J98" s="122"/>
      <c r="K98" s="122"/>
      <c r="L98" s="122"/>
      <c r="M98" s="122"/>
      <c r="N98" s="191">
        <f>N154</f>
        <v>0</v>
      </c>
      <c r="O98" s="191"/>
      <c r="P98" s="191"/>
      <c r="Q98" s="191"/>
      <c r="R98" s="124"/>
    </row>
    <row r="99" spans="1:21" s="115" customFormat="1" ht="24.95" customHeight="1" x14ac:dyDescent="0.3">
      <c r="B99" s="116"/>
      <c r="C99" s="117"/>
      <c r="D99" s="118" t="s">
        <v>107</v>
      </c>
      <c r="E99" s="117"/>
      <c r="F99" s="117"/>
      <c r="G99" s="117"/>
      <c r="H99" s="117"/>
      <c r="I99" s="117"/>
      <c r="J99" s="117"/>
      <c r="K99" s="117"/>
      <c r="L99" s="117"/>
      <c r="M99" s="117"/>
      <c r="N99" s="190">
        <f>N157</f>
        <v>0</v>
      </c>
      <c r="O99" s="190"/>
      <c r="P99" s="190"/>
      <c r="Q99" s="190"/>
      <c r="R99" s="119"/>
    </row>
    <row r="100" spans="1:21" s="36" customFormat="1" ht="21.95" customHeight="1" x14ac:dyDescent="0.3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9"/>
    </row>
    <row r="101" spans="1:21" ht="29.25" customHeight="1" x14ac:dyDescent="0.3">
      <c r="A101" s="36"/>
      <c r="B101" s="37"/>
      <c r="C101" s="114" t="s">
        <v>108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92">
        <v>0</v>
      </c>
      <c r="O101" s="192"/>
      <c r="P101" s="192"/>
      <c r="Q101" s="192"/>
      <c r="R101" s="39"/>
      <c r="T101" s="125"/>
      <c r="U101" s="126" t="s">
        <v>33</v>
      </c>
    </row>
    <row r="102" spans="1:21" ht="18" customHeight="1" x14ac:dyDescent="0.3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</row>
    <row r="103" spans="1:21" ht="29.25" customHeight="1" x14ac:dyDescent="0.3">
      <c r="A103" s="36"/>
      <c r="B103" s="37"/>
      <c r="C103" s="105" t="s">
        <v>82</v>
      </c>
      <c r="D103" s="106"/>
      <c r="E103" s="106"/>
      <c r="F103" s="106"/>
      <c r="G103" s="106"/>
      <c r="H103" s="106"/>
      <c r="I103" s="106"/>
      <c r="J103" s="106"/>
      <c r="K103" s="106"/>
      <c r="L103" s="182">
        <f>ROUND(SUM(N88+N101),2)</f>
        <v>0</v>
      </c>
      <c r="M103" s="182"/>
      <c r="N103" s="182"/>
      <c r="O103" s="182"/>
      <c r="P103" s="182"/>
      <c r="Q103" s="182"/>
      <c r="R103" s="39"/>
    </row>
    <row r="104" spans="1:21" ht="6.95" customHeight="1" x14ac:dyDescent="0.3">
      <c r="A104" s="36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</row>
    <row r="108" spans="1:21" s="36" customFormat="1" ht="6.95" customHeight="1" x14ac:dyDescent="0.3"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7"/>
    </row>
    <row r="109" spans="1:21" ht="36.950000000000003" customHeight="1" x14ac:dyDescent="0.3">
      <c r="A109" s="36"/>
      <c r="B109" s="37"/>
      <c r="C109" s="12" t="s">
        <v>109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39"/>
    </row>
    <row r="110" spans="1:21" ht="6.95" customHeight="1" x14ac:dyDescent="0.3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1:21" ht="30" customHeight="1" x14ac:dyDescent="0.3">
      <c r="A111" s="36"/>
      <c r="B111" s="37"/>
      <c r="C111" s="33" t="s">
        <v>13</v>
      </c>
      <c r="D111" s="38"/>
      <c r="E111" s="38"/>
      <c r="F111" s="184" t="str">
        <f>F6</f>
        <v>Prístavba mestskej polície, Sereď</v>
      </c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38"/>
      <c r="R111" s="39"/>
    </row>
    <row r="112" spans="1:21" ht="36.950000000000003" customHeight="1" x14ac:dyDescent="0.3">
      <c r="A112" s="36"/>
      <c r="B112" s="37"/>
      <c r="C112" s="74" t="s">
        <v>89</v>
      </c>
      <c r="D112" s="38"/>
      <c r="E112" s="38"/>
      <c r="F112" s="2" t="str">
        <f>F7</f>
        <v>Prístavba mestskej polície, Sereď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8"/>
      <c r="R112" s="39"/>
    </row>
    <row r="113" spans="1:65" ht="6.95" customHeight="1" x14ac:dyDescent="0.3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9"/>
    </row>
    <row r="114" spans="1:65" ht="18" customHeight="1" x14ac:dyDescent="0.3">
      <c r="A114" s="36"/>
      <c r="B114" s="37"/>
      <c r="C114" s="33" t="s">
        <v>17</v>
      </c>
      <c r="D114" s="38"/>
      <c r="E114" s="38"/>
      <c r="F114" s="31" t="str">
        <f>F9</f>
        <v xml:space="preserve"> </v>
      </c>
      <c r="G114" s="38"/>
      <c r="H114" s="38"/>
      <c r="I114" s="38"/>
      <c r="J114" s="38"/>
      <c r="K114" s="33" t="s">
        <v>19</v>
      </c>
      <c r="L114" s="38"/>
      <c r="M114" s="185" t="str">
        <f>IF(O9="","",O9)</f>
        <v>8. 12. 2018</v>
      </c>
      <c r="N114" s="185"/>
      <c r="O114" s="185"/>
      <c r="P114" s="185"/>
      <c r="Q114" s="38"/>
      <c r="R114" s="39"/>
    </row>
    <row r="115" spans="1:65" ht="6.95" customHeight="1" x14ac:dyDescent="0.3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9"/>
    </row>
    <row r="116" spans="1:65" ht="15" x14ac:dyDescent="0.3">
      <c r="A116" s="36"/>
      <c r="B116" s="37"/>
      <c r="C116" s="33" t="s">
        <v>21</v>
      </c>
      <c r="D116" s="38"/>
      <c r="E116" s="38"/>
      <c r="F116" s="31" t="str">
        <f>E12</f>
        <v xml:space="preserve"> </v>
      </c>
      <c r="G116" s="38"/>
      <c r="H116" s="38"/>
      <c r="I116" s="38"/>
      <c r="J116" s="38"/>
      <c r="K116" s="33" t="s">
        <v>25</v>
      </c>
      <c r="L116" s="38"/>
      <c r="M116" s="11" t="str">
        <f>E18</f>
        <v xml:space="preserve"> </v>
      </c>
      <c r="N116" s="11"/>
      <c r="O116" s="11"/>
      <c r="P116" s="11"/>
      <c r="Q116" s="11"/>
      <c r="R116" s="39"/>
    </row>
    <row r="117" spans="1:65" ht="14.45" customHeight="1" x14ac:dyDescent="0.3">
      <c r="A117" s="36"/>
      <c r="B117" s="37"/>
      <c r="C117" s="33" t="s">
        <v>24</v>
      </c>
      <c r="D117" s="38"/>
      <c r="E117" s="38"/>
      <c r="F117" s="31" t="str">
        <f>IF(E15="","",E15)</f>
        <v xml:space="preserve"> </v>
      </c>
      <c r="G117" s="38"/>
      <c r="H117" s="38"/>
      <c r="I117" s="38"/>
      <c r="J117" s="38"/>
      <c r="K117" s="33" t="s">
        <v>28</v>
      </c>
      <c r="L117" s="38"/>
      <c r="M117" s="11" t="str">
        <f>E21</f>
        <v xml:space="preserve"> </v>
      </c>
      <c r="N117" s="11"/>
      <c r="O117" s="11"/>
      <c r="P117" s="11"/>
      <c r="Q117" s="11"/>
      <c r="R117" s="39"/>
    </row>
    <row r="118" spans="1:65" ht="10.35" customHeight="1" x14ac:dyDescent="0.3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</row>
    <row r="119" spans="1:65" s="127" customFormat="1" ht="29.25" customHeight="1" x14ac:dyDescent="0.3">
      <c r="B119" s="128"/>
      <c r="C119" s="129" t="s">
        <v>110</v>
      </c>
      <c r="D119" s="130" t="s">
        <v>111</v>
      </c>
      <c r="E119" s="130" t="s">
        <v>51</v>
      </c>
      <c r="F119" s="193" t="s">
        <v>112</v>
      </c>
      <c r="G119" s="193"/>
      <c r="H119" s="193"/>
      <c r="I119" s="193"/>
      <c r="J119" s="130" t="s">
        <v>113</v>
      </c>
      <c r="K119" s="130" t="s">
        <v>114</v>
      </c>
      <c r="L119" s="193" t="s">
        <v>115</v>
      </c>
      <c r="M119" s="193"/>
      <c r="N119" s="194" t="s">
        <v>94</v>
      </c>
      <c r="O119" s="194"/>
      <c r="P119" s="194"/>
      <c r="Q119" s="194"/>
      <c r="R119" s="131"/>
      <c r="T119" s="81" t="s">
        <v>116</v>
      </c>
      <c r="U119" s="82" t="s">
        <v>33</v>
      </c>
      <c r="V119" s="82" t="s">
        <v>117</v>
      </c>
      <c r="W119" s="82" t="s">
        <v>118</v>
      </c>
      <c r="X119" s="82" t="s">
        <v>119</v>
      </c>
      <c r="Y119" s="82" t="s">
        <v>120</v>
      </c>
      <c r="Z119" s="82" t="s">
        <v>121</v>
      </c>
      <c r="AA119" s="83" t="s">
        <v>122</v>
      </c>
    </row>
    <row r="120" spans="1:65" s="36" customFormat="1" ht="29.25" customHeight="1" x14ac:dyDescent="0.35">
      <c r="B120" s="37"/>
      <c r="C120" s="85" t="s">
        <v>90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195">
        <f>BK120</f>
        <v>0</v>
      </c>
      <c r="O120" s="195"/>
      <c r="P120" s="195"/>
      <c r="Q120" s="195"/>
      <c r="R120" s="39"/>
      <c r="T120" s="84"/>
      <c r="U120" s="54"/>
      <c r="V120" s="54"/>
      <c r="W120" s="132">
        <f>W121+W134+W157</f>
        <v>11.0751232</v>
      </c>
      <c r="X120" s="54"/>
      <c r="Y120" s="132">
        <f>Y121+Y134+Y157</f>
        <v>6.8426799999999996E-2</v>
      </c>
      <c r="Z120" s="54"/>
      <c r="AA120" s="133">
        <f>AA121+AA134+AA157</f>
        <v>7.8835199999999994E-2</v>
      </c>
      <c r="AT120" s="22" t="s">
        <v>68</v>
      </c>
      <c r="AU120" s="22" t="s">
        <v>96</v>
      </c>
      <c r="BK120" s="134">
        <f>BK121+BK134+BK157</f>
        <v>0</v>
      </c>
    </row>
    <row r="121" spans="1:65" s="135" customFormat="1" ht="37.5" customHeight="1" x14ac:dyDescent="0.35">
      <c r="B121" s="136"/>
      <c r="C121" s="137"/>
      <c r="D121" s="138" t="s">
        <v>97</v>
      </c>
      <c r="E121" s="138"/>
      <c r="F121" s="138"/>
      <c r="G121" s="138"/>
      <c r="H121" s="138"/>
      <c r="I121" s="138"/>
      <c r="J121" s="138"/>
      <c r="K121" s="138"/>
      <c r="L121" s="138"/>
      <c r="M121" s="138"/>
      <c r="N121" s="196">
        <f>BK121</f>
        <v>0</v>
      </c>
      <c r="O121" s="196"/>
      <c r="P121" s="196"/>
      <c r="Q121" s="196"/>
      <c r="R121" s="139"/>
      <c r="T121" s="140"/>
      <c r="U121" s="137"/>
      <c r="V121" s="137"/>
      <c r="W121" s="141">
        <f>W122+W125+W132</f>
        <v>2.4557341999999998</v>
      </c>
      <c r="X121" s="137"/>
      <c r="Y121" s="141">
        <f>Y122+Y125+Y132</f>
        <v>2.6330200000000002E-2</v>
      </c>
      <c r="Z121" s="137"/>
      <c r="AA121" s="142">
        <f>AA122+AA125+AA132</f>
        <v>2.4E-2</v>
      </c>
      <c r="AR121" s="143" t="s">
        <v>77</v>
      </c>
      <c r="AT121" s="144" t="s">
        <v>68</v>
      </c>
      <c r="AU121" s="144" t="s">
        <v>69</v>
      </c>
      <c r="AY121" s="143" t="s">
        <v>123</v>
      </c>
      <c r="BK121" s="145">
        <f>BK122+BK125+BK132</f>
        <v>0</v>
      </c>
    </row>
    <row r="122" spans="1:65" ht="19.899999999999999" customHeight="1" x14ac:dyDescent="0.3">
      <c r="A122" s="135"/>
      <c r="B122" s="136"/>
      <c r="C122" s="137"/>
      <c r="D122" s="146" t="s">
        <v>98</v>
      </c>
      <c r="E122" s="146"/>
      <c r="F122" s="146"/>
      <c r="G122" s="146"/>
      <c r="H122" s="146"/>
      <c r="I122" s="146"/>
      <c r="J122" s="146"/>
      <c r="K122" s="146"/>
      <c r="L122" s="146"/>
      <c r="M122" s="146"/>
      <c r="N122" s="197">
        <f>BK122</f>
        <v>0</v>
      </c>
      <c r="O122" s="197"/>
      <c r="P122" s="197"/>
      <c r="Q122" s="197"/>
      <c r="R122" s="139"/>
      <c r="T122" s="140"/>
      <c r="U122" s="137"/>
      <c r="V122" s="137"/>
      <c r="W122" s="141">
        <f>SUM(W123:W124)</f>
        <v>0.93296319999999999</v>
      </c>
      <c r="X122" s="137"/>
      <c r="Y122" s="141">
        <f>SUM(Y123:Y124)</f>
        <v>2.6330200000000002E-2</v>
      </c>
      <c r="Z122" s="137"/>
      <c r="AA122" s="142">
        <f>SUM(AA123:AA124)</f>
        <v>0</v>
      </c>
      <c r="AR122" s="143" t="s">
        <v>77</v>
      </c>
      <c r="AT122" s="144" t="s">
        <v>68</v>
      </c>
      <c r="AU122" s="144" t="s">
        <v>77</v>
      </c>
      <c r="AY122" s="143" t="s">
        <v>123</v>
      </c>
      <c r="BK122" s="145">
        <f>SUM(BK123:BK124)</f>
        <v>0</v>
      </c>
    </row>
    <row r="123" spans="1:65" s="36" customFormat="1" ht="34.15" customHeight="1" x14ac:dyDescent="0.3">
      <c r="B123" s="147"/>
      <c r="C123" s="148" t="s">
        <v>124</v>
      </c>
      <c r="D123" s="148" t="s">
        <v>125</v>
      </c>
      <c r="E123" s="149" t="s">
        <v>126</v>
      </c>
      <c r="F123" s="198" t="s">
        <v>127</v>
      </c>
      <c r="G123" s="198"/>
      <c r="H123" s="198"/>
      <c r="I123" s="198"/>
      <c r="J123" s="150" t="s">
        <v>128</v>
      </c>
      <c r="K123" s="151">
        <v>10.66</v>
      </c>
      <c r="L123" s="199">
        <v>0</v>
      </c>
      <c r="M123" s="199"/>
      <c r="N123" s="199">
        <f>ROUND(L123*K123,3)</f>
        <v>0</v>
      </c>
      <c r="O123" s="199"/>
      <c r="P123" s="199"/>
      <c r="Q123" s="199"/>
      <c r="R123" s="152"/>
      <c r="T123" s="153"/>
      <c r="U123" s="47" t="s">
        <v>36</v>
      </c>
      <c r="V123" s="154">
        <v>8.7520000000000001E-2</v>
      </c>
      <c r="W123" s="154">
        <f>V123*K123</f>
        <v>0.93296319999999999</v>
      </c>
      <c r="X123" s="154">
        <v>2.47E-3</v>
      </c>
      <c r="Y123" s="154">
        <f>X123*K123</f>
        <v>2.6330200000000002E-2</v>
      </c>
      <c r="Z123" s="154">
        <v>0</v>
      </c>
      <c r="AA123" s="155">
        <f>Z123*K123</f>
        <v>0</v>
      </c>
      <c r="AR123" s="22" t="s">
        <v>129</v>
      </c>
      <c r="AT123" s="22" t="s">
        <v>125</v>
      </c>
      <c r="AU123" s="22" t="s">
        <v>130</v>
      </c>
      <c r="AY123" s="22" t="s">
        <v>123</v>
      </c>
      <c r="BE123" s="156">
        <f>IF(U123="základná",N123,0)</f>
        <v>0</v>
      </c>
      <c r="BF123" s="156">
        <f>IF(U123="znížená",N123,0)</f>
        <v>0</v>
      </c>
      <c r="BG123" s="156">
        <f>IF(U123="zákl. prenesená",N123,0)</f>
        <v>0</v>
      </c>
      <c r="BH123" s="156">
        <f>IF(U123="zníž. prenesená",N123,0)</f>
        <v>0</v>
      </c>
      <c r="BI123" s="156">
        <f>IF(U123="nulová",N123,0)</f>
        <v>0</v>
      </c>
      <c r="BJ123" s="22" t="s">
        <v>130</v>
      </c>
      <c r="BK123" s="157">
        <f>ROUND(L123*K123,3)</f>
        <v>0</v>
      </c>
      <c r="BL123" s="22" t="s">
        <v>129</v>
      </c>
      <c r="BM123" s="22" t="s">
        <v>131</v>
      </c>
    </row>
    <row r="124" spans="1:65" s="158" customFormat="1" ht="22.9" customHeight="1" x14ac:dyDescent="0.3">
      <c r="B124" s="159"/>
      <c r="C124" s="160"/>
      <c r="D124" s="160"/>
      <c r="E124" s="161"/>
      <c r="F124" s="200" t="s">
        <v>132</v>
      </c>
      <c r="G124" s="200"/>
      <c r="H124" s="200"/>
      <c r="I124" s="200"/>
      <c r="J124" s="160"/>
      <c r="K124" s="162">
        <v>10.66</v>
      </c>
      <c r="L124" s="160"/>
      <c r="M124" s="160"/>
      <c r="N124" s="160"/>
      <c r="O124" s="160"/>
      <c r="P124" s="160"/>
      <c r="Q124" s="160"/>
      <c r="R124" s="163"/>
      <c r="T124" s="164"/>
      <c r="U124" s="160"/>
      <c r="V124" s="160"/>
      <c r="W124" s="160"/>
      <c r="X124" s="160"/>
      <c r="Y124" s="160"/>
      <c r="Z124" s="160"/>
      <c r="AA124" s="165"/>
      <c r="AT124" s="166" t="s">
        <v>133</v>
      </c>
      <c r="AU124" s="166" t="s">
        <v>130</v>
      </c>
      <c r="AV124" s="158" t="s">
        <v>130</v>
      </c>
      <c r="AW124" s="158" t="s">
        <v>26</v>
      </c>
      <c r="AX124" s="158" t="s">
        <v>77</v>
      </c>
      <c r="AY124" s="166" t="s">
        <v>123</v>
      </c>
    </row>
    <row r="125" spans="1:65" s="135" customFormat="1" ht="29.85" customHeight="1" x14ac:dyDescent="0.3">
      <c r="B125" s="136"/>
      <c r="C125" s="137"/>
      <c r="D125" s="146" t="s">
        <v>99</v>
      </c>
      <c r="E125" s="146"/>
      <c r="F125" s="146"/>
      <c r="G125" s="146"/>
      <c r="H125" s="146"/>
      <c r="I125" s="146"/>
      <c r="J125" s="146"/>
      <c r="K125" s="146"/>
      <c r="L125" s="146"/>
      <c r="M125" s="146"/>
      <c r="N125" s="197">
        <f>BK125</f>
        <v>0</v>
      </c>
      <c r="O125" s="197"/>
      <c r="P125" s="197"/>
      <c r="Q125" s="197"/>
      <c r="R125" s="139"/>
      <c r="T125" s="140"/>
      <c r="U125" s="137"/>
      <c r="V125" s="137"/>
      <c r="W125" s="141">
        <f>SUM(W126:W131)</f>
        <v>1.499423</v>
      </c>
      <c r="X125" s="137"/>
      <c r="Y125" s="141">
        <f>SUM(Y126:Y131)</f>
        <v>0</v>
      </c>
      <c r="Z125" s="137"/>
      <c r="AA125" s="142">
        <f>SUM(AA126:AA131)</f>
        <v>2.4E-2</v>
      </c>
      <c r="AR125" s="143" t="s">
        <v>77</v>
      </c>
      <c r="AT125" s="144" t="s">
        <v>68</v>
      </c>
      <c r="AU125" s="144" t="s">
        <v>77</v>
      </c>
      <c r="AY125" s="143" t="s">
        <v>123</v>
      </c>
      <c r="BK125" s="145">
        <f>SUM(BK126:BK131)</f>
        <v>0</v>
      </c>
    </row>
    <row r="126" spans="1:65" s="36" customFormat="1" ht="34.15" customHeight="1" x14ac:dyDescent="0.3">
      <c r="B126" s="147"/>
      <c r="C126" s="148" t="s">
        <v>134</v>
      </c>
      <c r="D126" s="148" t="s">
        <v>125</v>
      </c>
      <c r="E126" s="149" t="s">
        <v>135</v>
      </c>
      <c r="F126" s="198" t="s">
        <v>136</v>
      </c>
      <c r="G126" s="198"/>
      <c r="H126" s="198"/>
      <c r="I126" s="198"/>
      <c r="J126" s="150" t="s">
        <v>137</v>
      </c>
      <c r="K126" s="151">
        <v>2</v>
      </c>
      <c r="L126" s="199">
        <v>0</v>
      </c>
      <c r="M126" s="199"/>
      <c r="N126" s="199">
        <f>ROUND(L126*K126,3)</f>
        <v>0</v>
      </c>
      <c r="O126" s="199"/>
      <c r="P126" s="199"/>
      <c r="Q126" s="199"/>
      <c r="R126" s="152"/>
      <c r="T126" s="153"/>
      <c r="U126" s="47" t="s">
        <v>36</v>
      </c>
      <c r="V126" s="154">
        <v>0.68899999999999995</v>
      </c>
      <c r="W126" s="154">
        <f>V126*K126</f>
        <v>1.3779999999999999</v>
      </c>
      <c r="X126" s="154">
        <v>0</v>
      </c>
      <c r="Y126" s="154">
        <f>X126*K126</f>
        <v>0</v>
      </c>
      <c r="Z126" s="154">
        <v>1.2E-2</v>
      </c>
      <c r="AA126" s="155">
        <f>Z126*K126</f>
        <v>2.4E-2</v>
      </c>
      <c r="AR126" s="22" t="s">
        <v>129</v>
      </c>
      <c r="AT126" s="22" t="s">
        <v>125</v>
      </c>
      <c r="AU126" s="22" t="s">
        <v>130</v>
      </c>
      <c r="AY126" s="22" t="s">
        <v>123</v>
      </c>
      <c r="BE126" s="156">
        <f>IF(U126="základná",N126,0)</f>
        <v>0</v>
      </c>
      <c r="BF126" s="156">
        <f>IF(U126="znížená",N126,0)</f>
        <v>0</v>
      </c>
      <c r="BG126" s="156">
        <f>IF(U126="zákl. prenesená",N126,0)</f>
        <v>0</v>
      </c>
      <c r="BH126" s="156">
        <f>IF(U126="zníž. prenesená",N126,0)</f>
        <v>0</v>
      </c>
      <c r="BI126" s="156">
        <f>IF(U126="nulová",N126,0)</f>
        <v>0</v>
      </c>
      <c r="BJ126" s="22" t="s">
        <v>130</v>
      </c>
      <c r="BK126" s="157">
        <f>ROUND(L126*K126,3)</f>
        <v>0</v>
      </c>
      <c r="BL126" s="22" t="s">
        <v>129</v>
      </c>
      <c r="BM126" s="22" t="s">
        <v>138</v>
      </c>
    </row>
    <row r="127" spans="1:65" s="158" customFormat="1" ht="14.45" customHeight="1" x14ac:dyDescent="0.3">
      <c r="B127" s="159"/>
      <c r="C127" s="160"/>
      <c r="D127" s="160"/>
      <c r="E127" s="161"/>
      <c r="F127" s="200" t="s">
        <v>139</v>
      </c>
      <c r="G127" s="200"/>
      <c r="H127" s="200"/>
      <c r="I127" s="200"/>
      <c r="J127" s="160"/>
      <c r="K127" s="162">
        <v>2</v>
      </c>
      <c r="L127" s="160"/>
      <c r="M127" s="160"/>
      <c r="N127" s="160"/>
      <c r="O127" s="160"/>
      <c r="P127" s="160"/>
      <c r="Q127" s="160"/>
      <c r="R127" s="163"/>
      <c r="T127" s="164"/>
      <c r="U127" s="160"/>
      <c r="V127" s="160"/>
      <c r="W127" s="160"/>
      <c r="X127" s="160"/>
      <c r="Y127" s="160"/>
      <c r="Z127" s="160"/>
      <c r="AA127" s="165"/>
      <c r="AT127" s="166" t="s">
        <v>133</v>
      </c>
      <c r="AU127" s="166" t="s">
        <v>130</v>
      </c>
      <c r="AV127" s="158" t="s">
        <v>130</v>
      </c>
      <c r="AW127" s="158" t="s">
        <v>26</v>
      </c>
      <c r="AX127" s="158" t="s">
        <v>77</v>
      </c>
      <c r="AY127" s="166" t="s">
        <v>123</v>
      </c>
    </row>
    <row r="128" spans="1:65" s="36" customFormat="1" ht="22.9" customHeight="1" x14ac:dyDescent="0.3">
      <c r="B128" s="147"/>
      <c r="C128" s="148" t="s">
        <v>140</v>
      </c>
      <c r="D128" s="148" t="s">
        <v>125</v>
      </c>
      <c r="E128" s="149" t="s">
        <v>141</v>
      </c>
      <c r="F128" s="198" t="s">
        <v>142</v>
      </c>
      <c r="G128" s="198"/>
      <c r="H128" s="198"/>
      <c r="I128" s="198"/>
      <c r="J128" s="150" t="s">
        <v>143</v>
      </c>
      <c r="K128" s="151">
        <v>7.9000000000000001E-2</v>
      </c>
      <c r="L128" s="199">
        <v>0</v>
      </c>
      <c r="M128" s="199"/>
      <c r="N128" s="199">
        <f>ROUND(L128*K128,3)</f>
        <v>0</v>
      </c>
      <c r="O128" s="199"/>
      <c r="P128" s="199"/>
      <c r="Q128" s="199"/>
      <c r="R128" s="152"/>
      <c r="T128" s="153"/>
      <c r="U128" s="47" t="s">
        <v>36</v>
      </c>
      <c r="V128" s="154">
        <v>0.59799999999999998</v>
      </c>
      <c r="W128" s="154">
        <f>V128*K128</f>
        <v>4.7241999999999999E-2</v>
      </c>
      <c r="X128" s="154">
        <v>0</v>
      </c>
      <c r="Y128" s="154">
        <f>X128*K128</f>
        <v>0</v>
      </c>
      <c r="Z128" s="154">
        <v>0</v>
      </c>
      <c r="AA128" s="155">
        <f>Z128*K128</f>
        <v>0</v>
      </c>
      <c r="AR128" s="22" t="s">
        <v>129</v>
      </c>
      <c r="AT128" s="22" t="s">
        <v>125</v>
      </c>
      <c r="AU128" s="22" t="s">
        <v>130</v>
      </c>
      <c r="AY128" s="22" t="s">
        <v>123</v>
      </c>
      <c r="BE128" s="156">
        <f>IF(U128="základná",N128,0)</f>
        <v>0</v>
      </c>
      <c r="BF128" s="156">
        <f>IF(U128="znížená",N128,0)</f>
        <v>0</v>
      </c>
      <c r="BG128" s="156">
        <f>IF(U128="zákl. prenesená",N128,0)</f>
        <v>0</v>
      </c>
      <c r="BH128" s="156">
        <f>IF(U128="zníž. prenesená",N128,0)</f>
        <v>0</v>
      </c>
      <c r="BI128" s="156">
        <f>IF(U128="nulová",N128,0)</f>
        <v>0</v>
      </c>
      <c r="BJ128" s="22" t="s">
        <v>130</v>
      </c>
      <c r="BK128" s="157">
        <f>ROUND(L128*K128,3)</f>
        <v>0</v>
      </c>
      <c r="BL128" s="22" t="s">
        <v>129</v>
      </c>
      <c r="BM128" s="22" t="s">
        <v>144</v>
      </c>
    </row>
    <row r="129" spans="1:65" s="36" customFormat="1" ht="22.9" customHeight="1" x14ac:dyDescent="0.3">
      <c r="B129" s="147"/>
      <c r="C129" s="148" t="s">
        <v>145</v>
      </c>
      <c r="D129" s="148" t="s">
        <v>125</v>
      </c>
      <c r="E129" s="149" t="s">
        <v>146</v>
      </c>
      <c r="F129" s="198" t="s">
        <v>147</v>
      </c>
      <c r="G129" s="198"/>
      <c r="H129" s="198"/>
      <c r="I129" s="198"/>
      <c r="J129" s="150" t="s">
        <v>143</v>
      </c>
      <c r="K129" s="151">
        <v>0.55300000000000005</v>
      </c>
      <c r="L129" s="199">
        <v>0</v>
      </c>
      <c r="M129" s="199"/>
      <c r="N129" s="199">
        <f>ROUND(L129*K129,3)</f>
        <v>0</v>
      </c>
      <c r="O129" s="199"/>
      <c r="P129" s="199"/>
      <c r="Q129" s="199"/>
      <c r="R129" s="152"/>
      <c r="T129" s="153"/>
      <c r="U129" s="47" t="s">
        <v>36</v>
      </c>
      <c r="V129" s="154">
        <v>7.0000000000000001E-3</v>
      </c>
      <c r="W129" s="154">
        <f>V129*K129</f>
        <v>3.8710000000000003E-3</v>
      </c>
      <c r="X129" s="154">
        <v>0</v>
      </c>
      <c r="Y129" s="154">
        <f>X129*K129</f>
        <v>0</v>
      </c>
      <c r="Z129" s="154">
        <v>0</v>
      </c>
      <c r="AA129" s="155">
        <f>Z129*K129</f>
        <v>0</v>
      </c>
      <c r="AR129" s="22" t="s">
        <v>129</v>
      </c>
      <c r="AT129" s="22" t="s">
        <v>125</v>
      </c>
      <c r="AU129" s="22" t="s">
        <v>130</v>
      </c>
      <c r="AY129" s="22" t="s">
        <v>123</v>
      </c>
      <c r="BE129" s="156">
        <f>IF(U129="základná",N129,0)</f>
        <v>0</v>
      </c>
      <c r="BF129" s="156">
        <f>IF(U129="znížená",N129,0)</f>
        <v>0</v>
      </c>
      <c r="BG129" s="156">
        <f>IF(U129="zákl. prenesená",N129,0)</f>
        <v>0</v>
      </c>
      <c r="BH129" s="156">
        <f>IF(U129="zníž. prenesená",N129,0)</f>
        <v>0</v>
      </c>
      <c r="BI129" s="156">
        <f>IF(U129="nulová",N129,0)</f>
        <v>0</v>
      </c>
      <c r="BJ129" s="22" t="s">
        <v>130</v>
      </c>
      <c r="BK129" s="157">
        <f>ROUND(L129*K129,3)</f>
        <v>0</v>
      </c>
      <c r="BL129" s="22" t="s">
        <v>129</v>
      </c>
      <c r="BM129" s="22" t="s">
        <v>148</v>
      </c>
    </row>
    <row r="130" spans="1:65" s="36" customFormat="1" ht="22.9" customHeight="1" x14ac:dyDescent="0.3">
      <c r="B130" s="147"/>
      <c r="C130" s="148" t="s">
        <v>149</v>
      </c>
      <c r="D130" s="148" t="s">
        <v>125</v>
      </c>
      <c r="E130" s="149" t="s">
        <v>150</v>
      </c>
      <c r="F130" s="198" t="s">
        <v>151</v>
      </c>
      <c r="G130" s="198"/>
      <c r="H130" s="198"/>
      <c r="I130" s="198"/>
      <c r="J130" s="150" t="s">
        <v>143</v>
      </c>
      <c r="K130" s="151">
        <v>7.9000000000000001E-2</v>
      </c>
      <c r="L130" s="199">
        <v>0</v>
      </c>
      <c r="M130" s="199"/>
      <c r="N130" s="199">
        <f>ROUND(L130*K130,3)</f>
        <v>0</v>
      </c>
      <c r="O130" s="199"/>
      <c r="P130" s="199"/>
      <c r="Q130" s="199"/>
      <c r="R130" s="152"/>
      <c r="T130" s="153"/>
      <c r="U130" s="47" t="s">
        <v>36</v>
      </c>
      <c r="V130" s="154">
        <v>0.89</v>
      </c>
      <c r="W130" s="154">
        <f>V130*K130</f>
        <v>7.0309999999999997E-2</v>
      </c>
      <c r="X130" s="154">
        <v>0</v>
      </c>
      <c r="Y130" s="154">
        <f>X130*K130</f>
        <v>0</v>
      </c>
      <c r="Z130" s="154">
        <v>0</v>
      </c>
      <c r="AA130" s="155">
        <f>Z130*K130</f>
        <v>0</v>
      </c>
      <c r="AR130" s="22" t="s">
        <v>129</v>
      </c>
      <c r="AT130" s="22" t="s">
        <v>125</v>
      </c>
      <c r="AU130" s="22" t="s">
        <v>130</v>
      </c>
      <c r="AY130" s="22" t="s">
        <v>123</v>
      </c>
      <c r="BE130" s="156">
        <f>IF(U130="základná",N130,0)</f>
        <v>0</v>
      </c>
      <c r="BF130" s="156">
        <f>IF(U130="znížená",N130,0)</f>
        <v>0</v>
      </c>
      <c r="BG130" s="156">
        <f>IF(U130="zákl. prenesená",N130,0)</f>
        <v>0</v>
      </c>
      <c r="BH130" s="156">
        <f>IF(U130="zníž. prenesená",N130,0)</f>
        <v>0</v>
      </c>
      <c r="BI130" s="156">
        <f>IF(U130="nulová",N130,0)</f>
        <v>0</v>
      </c>
      <c r="BJ130" s="22" t="s">
        <v>130</v>
      </c>
      <c r="BK130" s="157">
        <f>ROUND(L130*K130,3)</f>
        <v>0</v>
      </c>
      <c r="BL130" s="22" t="s">
        <v>129</v>
      </c>
      <c r="BM130" s="22" t="s">
        <v>152</v>
      </c>
    </row>
    <row r="131" spans="1:65" s="36" customFormat="1" ht="22.9" customHeight="1" x14ac:dyDescent="0.3">
      <c r="B131" s="147"/>
      <c r="C131" s="148" t="s">
        <v>153</v>
      </c>
      <c r="D131" s="148" t="s">
        <v>125</v>
      </c>
      <c r="E131" s="149" t="s">
        <v>154</v>
      </c>
      <c r="F131" s="198" t="s">
        <v>155</v>
      </c>
      <c r="G131" s="198"/>
      <c r="H131" s="198"/>
      <c r="I131" s="198"/>
      <c r="J131" s="150" t="s">
        <v>143</v>
      </c>
      <c r="K131" s="151">
        <v>7.9000000000000001E-2</v>
      </c>
      <c r="L131" s="199">
        <v>0</v>
      </c>
      <c r="M131" s="199"/>
      <c r="N131" s="199">
        <f>ROUND(L131*K131,3)</f>
        <v>0</v>
      </c>
      <c r="O131" s="199"/>
      <c r="P131" s="199"/>
      <c r="Q131" s="199"/>
      <c r="R131" s="152"/>
      <c r="T131" s="153"/>
      <c r="U131" s="47" t="s">
        <v>36</v>
      </c>
      <c r="V131" s="154">
        <v>0</v>
      </c>
      <c r="W131" s="154">
        <f>V131*K131</f>
        <v>0</v>
      </c>
      <c r="X131" s="154">
        <v>0</v>
      </c>
      <c r="Y131" s="154">
        <f>X131*K131</f>
        <v>0</v>
      </c>
      <c r="Z131" s="154">
        <v>0</v>
      </c>
      <c r="AA131" s="155">
        <f>Z131*K131</f>
        <v>0</v>
      </c>
      <c r="AR131" s="22" t="s">
        <v>129</v>
      </c>
      <c r="AT131" s="22" t="s">
        <v>125</v>
      </c>
      <c r="AU131" s="22" t="s">
        <v>130</v>
      </c>
      <c r="AY131" s="22" t="s">
        <v>123</v>
      </c>
      <c r="BE131" s="156">
        <f>IF(U131="základná",N131,0)</f>
        <v>0</v>
      </c>
      <c r="BF131" s="156">
        <f>IF(U131="znížená",N131,0)</f>
        <v>0</v>
      </c>
      <c r="BG131" s="156">
        <f>IF(U131="zákl. prenesená",N131,0)</f>
        <v>0</v>
      </c>
      <c r="BH131" s="156">
        <f>IF(U131="zníž. prenesená",N131,0)</f>
        <v>0</v>
      </c>
      <c r="BI131" s="156">
        <f>IF(U131="nulová",N131,0)</f>
        <v>0</v>
      </c>
      <c r="BJ131" s="22" t="s">
        <v>130</v>
      </c>
      <c r="BK131" s="157">
        <f>ROUND(L131*K131,3)</f>
        <v>0</v>
      </c>
      <c r="BL131" s="22" t="s">
        <v>129</v>
      </c>
      <c r="BM131" s="22" t="s">
        <v>156</v>
      </c>
    </row>
    <row r="132" spans="1:65" s="135" customFormat="1" ht="29.85" customHeight="1" x14ac:dyDescent="0.3">
      <c r="B132" s="136"/>
      <c r="C132" s="137"/>
      <c r="D132" s="146" t="s">
        <v>100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201">
        <f>BK132</f>
        <v>0</v>
      </c>
      <c r="O132" s="201"/>
      <c r="P132" s="201"/>
      <c r="Q132" s="201"/>
      <c r="R132" s="139"/>
      <c r="T132" s="140"/>
      <c r="U132" s="137"/>
      <c r="V132" s="137"/>
      <c r="W132" s="141">
        <f>W133</f>
        <v>2.3348000000000001E-2</v>
      </c>
      <c r="X132" s="137"/>
      <c r="Y132" s="141">
        <f>Y133</f>
        <v>0</v>
      </c>
      <c r="Z132" s="137"/>
      <c r="AA132" s="142">
        <f>AA133</f>
        <v>0</v>
      </c>
      <c r="AR132" s="143" t="s">
        <v>77</v>
      </c>
      <c r="AT132" s="144" t="s">
        <v>68</v>
      </c>
      <c r="AU132" s="144" t="s">
        <v>77</v>
      </c>
      <c r="AY132" s="143" t="s">
        <v>123</v>
      </c>
      <c r="BK132" s="145">
        <f>BK133</f>
        <v>0</v>
      </c>
    </row>
    <row r="133" spans="1:65" s="36" customFormat="1" ht="34.15" customHeight="1" x14ac:dyDescent="0.3">
      <c r="B133" s="147"/>
      <c r="C133" s="148" t="s">
        <v>157</v>
      </c>
      <c r="D133" s="148" t="s">
        <v>125</v>
      </c>
      <c r="E133" s="149" t="s">
        <v>158</v>
      </c>
      <c r="F133" s="198" t="s">
        <v>159</v>
      </c>
      <c r="G133" s="198"/>
      <c r="H133" s="198"/>
      <c r="I133" s="198"/>
      <c r="J133" s="150" t="s">
        <v>143</v>
      </c>
      <c r="K133" s="151">
        <v>2.5999999999999999E-2</v>
      </c>
      <c r="L133" s="199">
        <v>0</v>
      </c>
      <c r="M133" s="199"/>
      <c r="N133" s="199">
        <f>ROUND(L133*K133,3)</f>
        <v>0</v>
      </c>
      <c r="O133" s="199"/>
      <c r="P133" s="199"/>
      <c r="Q133" s="199"/>
      <c r="R133" s="152"/>
      <c r="T133" s="153"/>
      <c r="U133" s="47" t="s">
        <v>36</v>
      </c>
      <c r="V133" s="154">
        <v>0.89800000000000002</v>
      </c>
      <c r="W133" s="154">
        <f>V133*K133</f>
        <v>2.3348000000000001E-2</v>
      </c>
      <c r="X133" s="154">
        <v>0</v>
      </c>
      <c r="Y133" s="154">
        <f>X133*K133</f>
        <v>0</v>
      </c>
      <c r="Z133" s="154">
        <v>0</v>
      </c>
      <c r="AA133" s="155">
        <f>Z133*K133</f>
        <v>0</v>
      </c>
      <c r="AR133" s="22" t="s">
        <v>129</v>
      </c>
      <c r="AT133" s="22" t="s">
        <v>125</v>
      </c>
      <c r="AU133" s="22" t="s">
        <v>130</v>
      </c>
      <c r="AY133" s="22" t="s">
        <v>123</v>
      </c>
      <c r="BE133" s="156">
        <f>IF(U133="základná",N133,0)</f>
        <v>0</v>
      </c>
      <c r="BF133" s="156">
        <f>IF(U133="znížená",N133,0)</f>
        <v>0</v>
      </c>
      <c r="BG133" s="156">
        <f>IF(U133="zákl. prenesená",N133,0)</f>
        <v>0</v>
      </c>
      <c r="BH133" s="156">
        <f>IF(U133="zníž. prenesená",N133,0)</f>
        <v>0</v>
      </c>
      <c r="BI133" s="156">
        <f>IF(U133="nulová",N133,0)</f>
        <v>0</v>
      </c>
      <c r="BJ133" s="22" t="s">
        <v>130</v>
      </c>
      <c r="BK133" s="157">
        <f>ROUND(L133*K133,3)</f>
        <v>0</v>
      </c>
      <c r="BL133" s="22" t="s">
        <v>129</v>
      </c>
      <c r="BM133" s="22" t="s">
        <v>160</v>
      </c>
    </row>
    <row r="134" spans="1:65" s="135" customFormat="1" ht="37.5" customHeight="1" x14ac:dyDescent="0.35">
      <c r="B134" s="136"/>
      <c r="C134" s="137"/>
      <c r="D134" s="138" t="s">
        <v>101</v>
      </c>
      <c r="E134" s="138"/>
      <c r="F134" s="138"/>
      <c r="G134" s="138"/>
      <c r="H134" s="138"/>
      <c r="I134" s="138"/>
      <c r="J134" s="138"/>
      <c r="K134" s="138"/>
      <c r="L134" s="138"/>
      <c r="M134" s="138"/>
      <c r="N134" s="202">
        <f>BK134</f>
        <v>0</v>
      </c>
      <c r="O134" s="202"/>
      <c r="P134" s="202"/>
      <c r="Q134" s="202"/>
      <c r="R134" s="139"/>
      <c r="T134" s="140"/>
      <c r="U134" s="137"/>
      <c r="V134" s="137"/>
      <c r="W134" s="141">
        <f>W135+W138+W143+W146+W154</f>
        <v>8.619389</v>
      </c>
      <c r="X134" s="137"/>
      <c r="Y134" s="141">
        <f>Y135+Y138+Y143+Y146+Y154</f>
        <v>4.2096599999999998E-2</v>
      </c>
      <c r="Z134" s="137"/>
      <c r="AA134" s="142">
        <f>AA135+AA138+AA143+AA146+AA154</f>
        <v>5.4835200000000001E-2</v>
      </c>
      <c r="AR134" s="143" t="s">
        <v>130</v>
      </c>
      <c r="AT134" s="144" t="s">
        <v>68</v>
      </c>
      <c r="AU134" s="144" t="s">
        <v>69</v>
      </c>
      <c r="AY134" s="143" t="s">
        <v>123</v>
      </c>
      <c r="BK134" s="145">
        <f>BK135+BK138+BK143+BK146+BK154</f>
        <v>0</v>
      </c>
    </row>
    <row r="135" spans="1:65" ht="19.899999999999999" customHeight="1" x14ac:dyDescent="0.3">
      <c r="A135" s="135"/>
      <c r="B135" s="136"/>
      <c r="C135" s="137"/>
      <c r="D135" s="146" t="s">
        <v>102</v>
      </c>
      <c r="E135" s="146"/>
      <c r="F135" s="146"/>
      <c r="G135" s="146"/>
      <c r="H135" s="146"/>
      <c r="I135" s="146"/>
      <c r="J135" s="146"/>
      <c r="K135" s="146"/>
      <c r="L135" s="146"/>
      <c r="M135" s="146"/>
      <c r="N135" s="197">
        <f>BK135</f>
        <v>0</v>
      </c>
      <c r="O135" s="197"/>
      <c r="P135" s="197"/>
      <c r="Q135" s="197"/>
      <c r="R135" s="139"/>
      <c r="T135" s="140"/>
      <c r="U135" s="137"/>
      <c r="V135" s="137"/>
      <c r="W135" s="141">
        <f>SUM(W136:W137)</f>
        <v>0.18815999999999997</v>
      </c>
      <c r="X135" s="137"/>
      <c r="Y135" s="141">
        <f>SUM(Y136:Y137)</f>
        <v>1.792E-3</v>
      </c>
      <c r="Z135" s="137"/>
      <c r="AA135" s="142">
        <f>SUM(AA136:AA137)</f>
        <v>0</v>
      </c>
      <c r="AR135" s="143" t="s">
        <v>130</v>
      </c>
      <c r="AT135" s="144" t="s">
        <v>68</v>
      </c>
      <c r="AU135" s="144" t="s">
        <v>77</v>
      </c>
      <c r="AY135" s="143" t="s">
        <v>123</v>
      </c>
      <c r="BK135" s="145">
        <f>SUM(BK136:BK137)</f>
        <v>0</v>
      </c>
    </row>
    <row r="136" spans="1:65" s="36" customFormat="1" ht="22.9" customHeight="1" x14ac:dyDescent="0.3">
      <c r="B136" s="147"/>
      <c r="C136" s="148" t="s">
        <v>161</v>
      </c>
      <c r="D136" s="148" t="s">
        <v>125</v>
      </c>
      <c r="E136" s="149" t="s">
        <v>162</v>
      </c>
      <c r="F136" s="198" t="s">
        <v>163</v>
      </c>
      <c r="G136" s="198"/>
      <c r="H136" s="198"/>
      <c r="I136" s="198"/>
      <c r="J136" s="150" t="s">
        <v>164</v>
      </c>
      <c r="K136" s="151">
        <v>0.7</v>
      </c>
      <c r="L136" s="199">
        <v>0</v>
      </c>
      <c r="M136" s="199"/>
      <c r="N136" s="199">
        <f>ROUND(L136*K136,3)</f>
        <v>0</v>
      </c>
      <c r="O136" s="199"/>
      <c r="P136" s="199"/>
      <c r="Q136" s="199"/>
      <c r="R136" s="152"/>
      <c r="T136" s="153"/>
      <c r="U136" s="47" t="s">
        <v>36</v>
      </c>
      <c r="V136" s="154">
        <v>0.26879999999999998</v>
      </c>
      <c r="W136" s="154">
        <f>V136*K136</f>
        <v>0.18815999999999997</v>
      </c>
      <c r="X136" s="154">
        <v>2.5600000000000002E-3</v>
      </c>
      <c r="Y136" s="154">
        <f>X136*K136</f>
        <v>1.792E-3</v>
      </c>
      <c r="Z136" s="154">
        <v>0</v>
      </c>
      <c r="AA136" s="155">
        <f>Z136*K136</f>
        <v>0</v>
      </c>
      <c r="AR136" s="22" t="s">
        <v>165</v>
      </c>
      <c r="AT136" s="22" t="s">
        <v>125</v>
      </c>
      <c r="AU136" s="22" t="s">
        <v>130</v>
      </c>
      <c r="AY136" s="22" t="s">
        <v>123</v>
      </c>
      <c r="BE136" s="156">
        <f>IF(U136="základná",N136,0)</f>
        <v>0</v>
      </c>
      <c r="BF136" s="156">
        <f>IF(U136="znížená",N136,0)</f>
        <v>0</v>
      </c>
      <c r="BG136" s="156">
        <f>IF(U136="zákl. prenesená",N136,0)</f>
        <v>0</v>
      </c>
      <c r="BH136" s="156">
        <f>IF(U136="zníž. prenesená",N136,0)</f>
        <v>0</v>
      </c>
      <c r="BI136" s="156">
        <f>IF(U136="nulová",N136,0)</f>
        <v>0</v>
      </c>
      <c r="BJ136" s="22" t="s">
        <v>130</v>
      </c>
      <c r="BK136" s="157">
        <f>ROUND(L136*K136,3)</f>
        <v>0</v>
      </c>
      <c r="BL136" s="22" t="s">
        <v>165</v>
      </c>
      <c r="BM136" s="22" t="s">
        <v>166</v>
      </c>
    </row>
    <row r="137" spans="1:65" s="158" customFormat="1" ht="14.45" customHeight="1" x14ac:dyDescent="0.3">
      <c r="B137" s="159"/>
      <c r="C137" s="160"/>
      <c r="D137" s="160"/>
      <c r="E137" s="161"/>
      <c r="F137" s="200" t="s">
        <v>167</v>
      </c>
      <c r="G137" s="200"/>
      <c r="H137" s="200"/>
      <c r="I137" s="200"/>
      <c r="J137" s="160"/>
      <c r="K137" s="162">
        <v>0.7</v>
      </c>
      <c r="L137" s="160"/>
      <c r="M137" s="160"/>
      <c r="N137" s="160"/>
      <c r="O137" s="160"/>
      <c r="P137" s="160"/>
      <c r="Q137" s="160"/>
      <c r="R137" s="163"/>
      <c r="T137" s="164"/>
      <c r="U137" s="160"/>
      <c r="V137" s="160"/>
      <c r="W137" s="160"/>
      <c r="X137" s="160"/>
      <c r="Y137" s="160"/>
      <c r="Z137" s="160"/>
      <c r="AA137" s="165"/>
      <c r="AT137" s="166" t="s">
        <v>133</v>
      </c>
      <c r="AU137" s="166" t="s">
        <v>130</v>
      </c>
      <c r="AV137" s="158" t="s">
        <v>130</v>
      </c>
      <c r="AW137" s="158" t="s">
        <v>26</v>
      </c>
      <c r="AX137" s="158" t="s">
        <v>77</v>
      </c>
      <c r="AY137" s="166" t="s">
        <v>123</v>
      </c>
    </row>
    <row r="138" spans="1:65" s="135" customFormat="1" ht="29.85" customHeight="1" x14ac:dyDescent="0.3">
      <c r="B138" s="136"/>
      <c r="C138" s="137"/>
      <c r="D138" s="146" t="s">
        <v>103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97">
        <f>BK138</f>
        <v>0</v>
      </c>
      <c r="O138" s="197"/>
      <c r="P138" s="197"/>
      <c r="Q138" s="197"/>
      <c r="R138" s="139"/>
      <c r="T138" s="140"/>
      <c r="U138" s="137"/>
      <c r="V138" s="137"/>
      <c r="W138" s="141">
        <f>SUM(W139:W142)</f>
        <v>5.9369160000000001</v>
      </c>
      <c r="X138" s="137"/>
      <c r="Y138" s="141">
        <f>SUM(Y139:Y142)</f>
        <v>4.1999999999999997E-3</v>
      </c>
      <c r="Z138" s="137"/>
      <c r="AA138" s="142">
        <f>SUM(AA139:AA142)</f>
        <v>0</v>
      </c>
      <c r="AR138" s="143" t="s">
        <v>130</v>
      </c>
      <c r="AT138" s="144" t="s">
        <v>68</v>
      </c>
      <c r="AU138" s="144" t="s">
        <v>77</v>
      </c>
      <c r="AY138" s="143" t="s">
        <v>123</v>
      </c>
      <c r="BK138" s="145">
        <f>SUM(BK139:BK142)</f>
        <v>0</v>
      </c>
    </row>
    <row r="139" spans="1:65" s="36" customFormat="1" ht="34.15" customHeight="1" x14ac:dyDescent="0.3">
      <c r="B139" s="147"/>
      <c r="C139" s="148" t="s">
        <v>168</v>
      </c>
      <c r="D139" s="148" t="s">
        <v>125</v>
      </c>
      <c r="E139" s="149" t="s">
        <v>169</v>
      </c>
      <c r="F139" s="198" t="s">
        <v>170</v>
      </c>
      <c r="G139" s="198"/>
      <c r="H139" s="198"/>
      <c r="I139" s="198"/>
      <c r="J139" s="150" t="s">
        <v>164</v>
      </c>
      <c r="K139" s="151">
        <v>13</v>
      </c>
      <c r="L139" s="199">
        <v>0</v>
      </c>
      <c r="M139" s="199"/>
      <c r="N139" s="199">
        <f>ROUND(L139*K139,3)</f>
        <v>0</v>
      </c>
      <c r="O139" s="199"/>
      <c r="P139" s="199"/>
      <c r="Q139" s="199"/>
      <c r="R139" s="152"/>
      <c r="T139" s="153"/>
      <c r="U139" s="47" t="s">
        <v>36</v>
      </c>
      <c r="V139" s="154">
        <v>0.39013999999999999</v>
      </c>
      <c r="W139" s="154">
        <f>V139*K139</f>
        <v>5.0718199999999998</v>
      </c>
      <c r="X139" s="154">
        <v>2.4000000000000001E-4</v>
      </c>
      <c r="Y139" s="154">
        <f>X139*K139</f>
        <v>3.1199999999999999E-3</v>
      </c>
      <c r="Z139" s="154">
        <v>0</v>
      </c>
      <c r="AA139" s="155">
        <f>Z139*K139</f>
        <v>0</v>
      </c>
      <c r="AR139" s="22" t="s">
        <v>165</v>
      </c>
      <c r="AT139" s="22" t="s">
        <v>125</v>
      </c>
      <c r="AU139" s="22" t="s">
        <v>130</v>
      </c>
      <c r="AY139" s="22" t="s">
        <v>123</v>
      </c>
      <c r="BE139" s="156">
        <f>IF(U139="základná",N139,0)</f>
        <v>0</v>
      </c>
      <c r="BF139" s="156">
        <f>IF(U139="znížená",N139,0)</f>
        <v>0</v>
      </c>
      <c r="BG139" s="156">
        <f>IF(U139="zákl. prenesená",N139,0)</f>
        <v>0</v>
      </c>
      <c r="BH139" s="156">
        <f>IF(U139="zníž. prenesená",N139,0)</f>
        <v>0</v>
      </c>
      <c r="BI139" s="156">
        <f>IF(U139="nulová",N139,0)</f>
        <v>0</v>
      </c>
      <c r="BJ139" s="22" t="s">
        <v>130</v>
      </c>
      <c r="BK139" s="157">
        <f>ROUND(L139*K139,3)</f>
        <v>0</v>
      </c>
      <c r="BL139" s="22" t="s">
        <v>165</v>
      </c>
      <c r="BM139" s="22" t="s">
        <v>171</v>
      </c>
    </row>
    <row r="140" spans="1:65" s="36" customFormat="1" ht="22.9" customHeight="1" x14ac:dyDescent="0.3">
      <c r="B140" s="147"/>
      <c r="C140" s="148" t="s">
        <v>172</v>
      </c>
      <c r="D140" s="148" t="s">
        <v>125</v>
      </c>
      <c r="E140" s="149" t="s">
        <v>173</v>
      </c>
      <c r="F140" s="198" t="s">
        <v>174</v>
      </c>
      <c r="G140" s="198"/>
      <c r="H140" s="198"/>
      <c r="I140" s="198"/>
      <c r="J140" s="150" t="s">
        <v>164</v>
      </c>
      <c r="K140" s="151">
        <v>13</v>
      </c>
      <c r="L140" s="199">
        <v>0</v>
      </c>
      <c r="M140" s="199"/>
      <c r="N140" s="199">
        <f>ROUND(L140*K140,3)</f>
        <v>0</v>
      </c>
      <c r="O140" s="199"/>
      <c r="P140" s="199"/>
      <c r="Q140" s="199"/>
      <c r="R140" s="152"/>
      <c r="T140" s="153"/>
      <c r="U140" s="47" t="s">
        <v>36</v>
      </c>
      <c r="V140" s="154">
        <v>2.5000000000000001E-2</v>
      </c>
      <c r="W140" s="154">
        <f>V140*K140</f>
        <v>0.32500000000000001</v>
      </c>
      <c r="X140" s="154">
        <v>0</v>
      </c>
      <c r="Y140" s="154">
        <f>X140*K140</f>
        <v>0</v>
      </c>
      <c r="Z140" s="154">
        <v>0</v>
      </c>
      <c r="AA140" s="155">
        <f>Z140*K140</f>
        <v>0</v>
      </c>
      <c r="AR140" s="22" t="s">
        <v>165</v>
      </c>
      <c r="AT140" s="22" t="s">
        <v>125</v>
      </c>
      <c r="AU140" s="22" t="s">
        <v>130</v>
      </c>
      <c r="AY140" s="22" t="s">
        <v>123</v>
      </c>
      <c r="BE140" s="156">
        <f>IF(U140="základná",N140,0)</f>
        <v>0</v>
      </c>
      <c r="BF140" s="156">
        <f>IF(U140="znížená",N140,0)</f>
        <v>0</v>
      </c>
      <c r="BG140" s="156">
        <f>IF(U140="zákl. prenesená",N140,0)</f>
        <v>0</v>
      </c>
      <c r="BH140" s="156">
        <f>IF(U140="zníž. prenesená",N140,0)</f>
        <v>0</v>
      </c>
      <c r="BI140" s="156">
        <f>IF(U140="nulová",N140,0)</f>
        <v>0</v>
      </c>
      <c r="BJ140" s="22" t="s">
        <v>130</v>
      </c>
      <c r="BK140" s="157">
        <f>ROUND(L140*K140,3)</f>
        <v>0</v>
      </c>
      <c r="BL140" s="22" t="s">
        <v>165</v>
      </c>
      <c r="BM140" s="22" t="s">
        <v>175</v>
      </c>
    </row>
    <row r="141" spans="1:65" s="36" customFormat="1" ht="22.9" customHeight="1" x14ac:dyDescent="0.3">
      <c r="B141" s="147"/>
      <c r="C141" s="148" t="s">
        <v>176</v>
      </c>
      <c r="D141" s="148" t="s">
        <v>125</v>
      </c>
      <c r="E141" s="149" t="s">
        <v>177</v>
      </c>
      <c r="F141" s="198" t="s">
        <v>178</v>
      </c>
      <c r="G141" s="198"/>
      <c r="H141" s="198"/>
      <c r="I141" s="198"/>
      <c r="J141" s="150" t="s">
        <v>137</v>
      </c>
      <c r="K141" s="151">
        <v>2</v>
      </c>
      <c r="L141" s="199">
        <v>0</v>
      </c>
      <c r="M141" s="199"/>
      <c r="N141" s="199">
        <f>ROUND(L141*K141,3)</f>
        <v>0</v>
      </c>
      <c r="O141" s="199"/>
      <c r="P141" s="199"/>
      <c r="Q141" s="199"/>
      <c r="R141" s="152"/>
      <c r="T141" s="153"/>
      <c r="U141" s="47" t="s">
        <v>36</v>
      </c>
      <c r="V141" s="154">
        <v>0.26330999999999999</v>
      </c>
      <c r="W141" s="154">
        <f>V141*K141</f>
        <v>0.52661999999999998</v>
      </c>
      <c r="X141" s="154">
        <v>5.4000000000000001E-4</v>
      </c>
      <c r="Y141" s="154">
        <f>X141*K141</f>
        <v>1.08E-3</v>
      </c>
      <c r="Z141" s="154">
        <v>0</v>
      </c>
      <c r="AA141" s="155">
        <f>Z141*K141</f>
        <v>0</v>
      </c>
      <c r="AR141" s="22" t="s">
        <v>165</v>
      </c>
      <c r="AT141" s="22" t="s">
        <v>125</v>
      </c>
      <c r="AU141" s="22" t="s">
        <v>130</v>
      </c>
      <c r="AY141" s="22" t="s">
        <v>123</v>
      </c>
      <c r="BE141" s="156">
        <f>IF(U141="základná",N141,0)</f>
        <v>0</v>
      </c>
      <c r="BF141" s="156">
        <f>IF(U141="znížená",N141,0)</f>
        <v>0</v>
      </c>
      <c r="BG141" s="156">
        <f>IF(U141="zákl. prenesená",N141,0)</f>
        <v>0</v>
      </c>
      <c r="BH141" s="156">
        <f>IF(U141="zníž. prenesená",N141,0)</f>
        <v>0</v>
      </c>
      <c r="BI141" s="156">
        <f>IF(U141="nulová",N141,0)</f>
        <v>0</v>
      </c>
      <c r="BJ141" s="22" t="s">
        <v>130</v>
      </c>
      <c r="BK141" s="157">
        <f>ROUND(L141*K141,3)</f>
        <v>0</v>
      </c>
      <c r="BL141" s="22" t="s">
        <v>165</v>
      </c>
      <c r="BM141" s="22" t="s">
        <v>179</v>
      </c>
    </row>
    <row r="142" spans="1:65" s="36" customFormat="1" ht="22.9" customHeight="1" x14ac:dyDescent="0.3">
      <c r="B142" s="147"/>
      <c r="C142" s="148" t="s">
        <v>180</v>
      </c>
      <c r="D142" s="148" t="s">
        <v>125</v>
      </c>
      <c r="E142" s="149" t="s">
        <v>181</v>
      </c>
      <c r="F142" s="198" t="s">
        <v>182</v>
      </c>
      <c r="G142" s="198"/>
      <c r="H142" s="198"/>
      <c r="I142" s="198"/>
      <c r="J142" s="150" t="s">
        <v>143</v>
      </c>
      <c r="K142" s="151">
        <v>4.0000000000000001E-3</v>
      </c>
      <c r="L142" s="199">
        <v>0</v>
      </c>
      <c r="M142" s="199"/>
      <c r="N142" s="199">
        <f>ROUND(L142*K142,3)</f>
        <v>0</v>
      </c>
      <c r="O142" s="199"/>
      <c r="P142" s="199"/>
      <c r="Q142" s="199"/>
      <c r="R142" s="152"/>
      <c r="T142" s="153"/>
      <c r="U142" s="47" t="s">
        <v>36</v>
      </c>
      <c r="V142" s="154">
        <v>3.3690000000000002</v>
      </c>
      <c r="W142" s="154">
        <f>V142*K142</f>
        <v>1.3476000000000002E-2</v>
      </c>
      <c r="X142" s="154">
        <v>0</v>
      </c>
      <c r="Y142" s="154">
        <f>X142*K142</f>
        <v>0</v>
      </c>
      <c r="Z142" s="154">
        <v>0</v>
      </c>
      <c r="AA142" s="155">
        <f>Z142*K142</f>
        <v>0</v>
      </c>
      <c r="AR142" s="22" t="s">
        <v>165</v>
      </c>
      <c r="AT142" s="22" t="s">
        <v>125</v>
      </c>
      <c r="AU142" s="22" t="s">
        <v>130</v>
      </c>
      <c r="AY142" s="22" t="s">
        <v>123</v>
      </c>
      <c r="BE142" s="156">
        <f>IF(U142="základná",N142,0)</f>
        <v>0</v>
      </c>
      <c r="BF142" s="156">
        <f>IF(U142="znížená",N142,0)</f>
        <v>0</v>
      </c>
      <c r="BG142" s="156">
        <f>IF(U142="zákl. prenesená",N142,0)</f>
        <v>0</v>
      </c>
      <c r="BH142" s="156">
        <f>IF(U142="zníž. prenesená",N142,0)</f>
        <v>0</v>
      </c>
      <c r="BI142" s="156">
        <f>IF(U142="nulová",N142,0)</f>
        <v>0</v>
      </c>
      <c r="BJ142" s="22" t="s">
        <v>130</v>
      </c>
      <c r="BK142" s="157">
        <f>ROUND(L142*K142,3)</f>
        <v>0</v>
      </c>
      <c r="BL142" s="22" t="s">
        <v>165</v>
      </c>
      <c r="BM142" s="22" t="s">
        <v>183</v>
      </c>
    </row>
    <row r="143" spans="1:65" s="135" customFormat="1" ht="29.85" customHeight="1" x14ac:dyDescent="0.3">
      <c r="B143" s="136"/>
      <c r="C143" s="137"/>
      <c r="D143" s="146" t="s">
        <v>104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201">
        <f>BK143</f>
        <v>0</v>
      </c>
      <c r="O143" s="201"/>
      <c r="P143" s="201"/>
      <c r="Q143" s="201"/>
      <c r="R143" s="139"/>
      <c r="T143" s="140"/>
      <c r="U143" s="137"/>
      <c r="V143" s="137"/>
      <c r="W143" s="141">
        <f>SUM(W144:W145)</f>
        <v>9.0079999999999993E-2</v>
      </c>
      <c r="X143" s="137"/>
      <c r="Y143" s="141">
        <f>SUM(Y144:Y145)</f>
        <v>1E-4</v>
      </c>
      <c r="Z143" s="137"/>
      <c r="AA143" s="142">
        <f>SUM(AA144:AA145)</f>
        <v>0</v>
      </c>
      <c r="AR143" s="143" t="s">
        <v>130</v>
      </c>
      <c r="AT143" s="144" t="s">
        <v>68</v>
      </c>
      <c r="AU143" s="144" t="s">
        <v>77</v>
      </c>
      <c r="AY143" s="143" t="s">
        <v>123</v>
      </c>
      <c r="BK143" s="145">
        <f>SUM(BK144:BK145)</f>
        <v>0</v>
      </c>
    </row>
    <row r="144" spans="1:65" s="36" customFormat="1" ht="22.9" customHeight="1" x14ac:dyDescent="0.3">
      <c r="B144" s="147"/>
      <c r="C144" s="148" t="s">
        <v>184</v>
      </c>
      <c r="D144" s="148" t="s">
        <v>125</v>
      </c>
      <c r="E144" s="149" t="s">
        <v>185</v>
      </c>
      <c r="F144" s="198" t="s">
        <v>186</v>
      </c>
      <c r="G144" s="198"/>
      <c r="H144" s="198"/>
      <c r="I144" s="198"/>
      <c r="J144" s="150" t="s">
        <v>187</v>
      </c>
      <c r="K144" s="151">
        <v>1</v>
      </c>
      <c r="L144" s="199">
        <v>0</v>
      </c>
      <c r="M144" s="199"/>
      <c r="N144" s="199">
        <f>ROUND(L144*K144,3)</f>
        <v>0</v>
      </c>
      <c r="O144" s="199"/>
      <c r="P144" s="199"/>
      <c r="Q144" s="199"/>
      <c r="R144" s="152"/>
      <c r="T144" s="153"/>
      <c r="U144" s="47" t="s">
        <v>36</v>
      </c>
      <c r="V144" s="154">
        <v>9.0079999999999993E-2</v>
      </c>
      <c r="W144" s="154">
        <f>V144*K144</f>
        <v>9.0079999999999993E-2</v>
      </c>
      <c r="X144" s="154">
        <v>0</v>
      </c>
      <c r="Y144" s="154">
        <f>X144*K144</f>
        <v>0</v>
      </c>
      <c r="Z144" s="154">
        <v>0</v>
      </c>
      <c r="AA144" s="155">
        <f>Z144*K144</f>
        <v>0</v>
      </c>
      <c r="AR144" s="22" t="s">
        <v>165</v>
      </c>
      <c r="AT144" s="22" t="s">
        <v>125</v>
      </c>
      <c r="AU144" s="22" t="s">
        <v>130</v>
      </c>
      <c r="AY144" s="22" t="s">
        <v>123</v>
      </c>
      <c r="BE144" s="156">
        <f>IF(U144="základná",N144,0)</f>
        <v>0</v>
      </c>
      <c r="BF144" s="156">
        <f>IF(U144="znížená",N144,0)</f>
        <v>0</v>
      </c>
      <c r="BG144" s="156">
        <f>IF(U144="zákl. prenesená",N144,0)</f>
        <v>0</v>
      </c>
      <c r="BH144" s="156">
        <f>IF(U144="zníž. prenesená",N144,0)</f>
        <v>0</v>
      </c>
      <c r="BI144" s="156">
        <f>IF(U144="nulová",N144,0)</f>
        <v>0</v>
      </c>
      <c r="BJ144" s="22" t="s">
        <v>130</v>
      </c>
      <c r="BK144" s="157">
        <f>ROUND(L144*K144,3)</f>
        <v>0</v>
      </c>
      <c r="BL144" s="22" t="s">
        <v>165</v>
      </c>
      <c r="BM144" s="22" t="s">
        <v>188</v>
      </c>
    </row>
    <row r="145" spans="1:65" ht="14.45" customHeight="1" x14ac:dyDescent="0.3">
      <c r="A145" s="36"/>
      <c r="B145" s="147"/>
      <c r="C145" s="167" t="s">
        <v>189</v>
      </c>
      <c r="D145" s="167" t="s">
        <v>190</v>
      </c>
      <c r="E145" s="168" t="s">
        <v>191</v>
      </c>
      <c r="F145" s="203" t="s">
        <v>192</v>
      </c>
      <c r="G145" s="203"/>
      <c r="H145" s="203"/>
      <c r="I145" s="203"/>
      <c r="J145" s="169" t="s">
        <v>137</v>
      </c>
      <c r="K145" s="170">
        <v>1</v>
      </c>
      <c r="L145" s="204">
        <v>0</v>
      </c>
      <c r="M145" s="204"/>
      <c r="N145" s="204">
        <f>ROUND(L145*K145,3)</f>
        <v>0</v>
      </c>
      <c r="O145" s="204"/>
      <c r="P145" s="204"/>
      <c r="Q145" s="204"/>
      <c r="R145" s="152"/>
      <c r="T145" s="153"/>
      <c r="U145" s="47" t="s">
        <v>36</v>
      </c>
      <c r="V145" s="154">
        <v>0</v>
      </c>
      <c r="W145" s="154">
        <f>V145*K145</f>
        <v>0</v>
      </c>
      <c r="X145" s="154">
        <v>1E-4</v>
      </c>
      <c r="Y145" s="154">
        <f>X145*K145</f>
        <v>1E-4</v>
      </c>
      <c r="Z145" s="154">
        <v>0</v>
      </c>
      <c r="AA145" s="155">
        <f>Z145*K145</f>
        <v>0</v>
      </c>
      <c r="AR145" s="22" t="s">
        <v>193</v>
      </c>
      <c r="AT145" s="22" t="s">
        <v>190</v>
      </c>
      <c r="AU145" s="22" t="s">
        <v>130</v>
      </c>
      <c r="AY145" s="22" t="s">
        <v>123</v>
      </c>
      <c r="BE145" s="156">
        <f>IF(U145="základná",N145,0)</f>
        <v>0</v>
      </c>
      <c r="BF145" s="156">
        <f>IF(U145="znížená",N145,0)</f>
        <v>0</v>
      </c>
      <c r="BG145" s="156">
        <f>IF(U145="zákl. prenesená",N145,0)</f>
        <v>0</v>
      </c>
      <c r="BH145" s="156">
        <f>IF(U145="zníž. prenesená",N145,0)</f>
        <v>0</v>
      </c>
      <c r="BI145" s="156">
        <f>IF(U145="nulová",N145,0)</f>
        <v>0</v>
      </c>
      <c r="BJ145" s="22" t="s">
        <v>130</v>
      </c>
      <c r="BK145" s="157">
        <f>ROUND(L145*K145,3)</f>
        <v>0</v>
      </c>
      <c r="BL145" s="22" t="s">
        <v>165</v>
      </c>
      <c r="BM145" s="22" t="s">
        <v>194</v>
      </c>
    </row>
    <row r="146" spans="1:65" s="135" customFormat="1" ht="29.85" customHeight="1" x14ac:dyDescent="0.3">
      <c r="B146" s="136"/>
      <c r="C146" s="137"/>
      <c r="D146" s="146" t="s">
        <v>105</v>
      </c>
      <c r="E146" s="146"/>
      <c r="F146" s="146"/>
      <c r="G146" s="146"/>
      <c r="H146" s="146"/>
      <c r="I146" s="146"/>
      <c r="J146" s="146"/>
      <c r="K146" s="146"/>
      <c r="L146" s="146"/>
      <c r="M146" s="146"/>
      <c r="N146" s="201">
        <f>BK146</f>
        <v>0</v>
      </c>
      <c r="O146" s="201"/>
      <c r="P146" s="201"/>
      <c r="Q146" s="201"/>
      <c r="R146" s="139"/>
      <c r="T146" s="140"/>
      <c r="U146" s="137"/>
      <c r="V146" s="137"/>
      <c r="W146" s="141">
        <f>SUM(W147:W153)</f>
        <v>1.319045</v>
      </c>
      <c r="X146" s="137"/>
      <c r="Y146" s="141">
        <f>SUM(Y147:Y153)</f>
        <v>3.27E-2</v>
      </c>
      <c r="Z146" s="137"/>
      <c r="AA146" s="142">
        <f>SUM(AA147:AA153)</f>
        <v>5.4835200000000001E-2</v>
      </c>
      <c r="AR146" s="143" t="s">
        <v>130</v>
      </c>
      <c r="AT146" s="144" t="s">
        <v>68</v>
      </c>
      <c r="AU146" s="144" t="s">
        <v>77</v>
      </c>
      <c r="AY146" s="143" t="s">
        <v>123</v>
      </c>
      <c r="BK146" s="145">
        <f>SUM(BK147:BK153)</f>
        <v>0</v>
      </c>
    </row>
    <row r="147" spans="1:65" s="36" customFormat="1" ht="22.9" customHeight="1" x14ac:dyDescent="0.3">
      <c r="B147" s="147"/>
      <c r="C147" s="148" t="s">
        <v>195</v>
      </c>
      <c r="D147" s="148" t="s">
        <v>125</v>
      </c>
      <c r="E147" s="149" t="s">
        <v>196</v>
      </c>
      <c r="F147" s="198" t="s">
        <v>197</v>
      </c>
      <c r="G147" s="198"/>
      <c r="H147" s="198"/>
      <c r="I147" s="198"/>
      <c r="J147" s="150" t="s">
        <v>128</v>
      </c>
      <c r="K147" s="151">
        <v>2.3039999999999998</v>
      </c>
      <c r="L147" s="199">
        <v>0</v>
      </c>
      <c r="M147" s="199"/>
      <c r="N147" s="199">
        <f>ROUND(L147*K147,3)</f>
        <v>0</v>
      </c>
      <c r="O147" s="199"/>
      <c r="P147" s="199"/>
      <c r="Q147" s="199"/>
      <c r="R147" s="152"/>
      <c r="T147" s="153"/>
      <c r="U147" s="47" t="s">
        <v>36</v>
      </c>
      <c r="V147" s="154">
        <v>7.6999999999999999E-2</v>
      </c>
      <c r="W147" s="154">
        <f>V147*K147</f>
        <v>0.17740799999999998</v>
      </c>
      <c r="X147" s="154">
        <v>0</v>
      </c>
      <c r="Y147" s="154">
        <f>X147*K147</f>
        <v>0</v>
      </c>
      <c r="Z147" s="154">
        <v>2.3800000000000002E-2</v>
      </c>
      <c r="AA147" s="155">
        <f>Z147*K147</f>
        <v>5.4835200000000001E-2</v>
      </c>
      <c r="AR147" s="22" t="s">
        <v>165</v>
      </c>
      <c r="AT147" s="22" t="s">
        <v>125</v>
      </c>
      <c r="AU147" s="22" t="s">
        <v>130</v>
      </c>
      <c r="AY147" s="22" t="s">
        <v>123</v>
      </c>
      <c r="BE147" s="156">
        <f>IF(U147="základná",N147,0)</f>
        <v>0</v>
      </c>
      <c r="BF147" s="156">
        <f>IF(U147="znížená",N147,0)</f>
        <v>0</v>
      </c>
      <c r="BG147" s="156">
        <f>IF(U147="zákl. prenesená",N147,0)</f>
        <v>0</v>
      </c>
      <c r="BH147" s="156">
        <f>IF(U147="zníž. prenesená",N147,0)</f>
        <v>0</v>
      </c>
      <c r="BI147" s="156">
        <f>IF(U147="nulová",N147,0)</f>
        <v>0</v>
      </c>
      <c r="BJ147" s="22" t="s">
        <v>130</v>
      </c>
      <c r="BK147" s="157">
        <f>ROUND(L147*K147,3)</f>
        <v>0</v>
      </c>
      <c r="BL147" s="22" t="s">
        <v>165</v>
      </c>
      <c r="BM147" s="22" t="s">
        <v>198</v>
      </c>
    </row>
    <row r="148" spans="1:65" s="158" customFormat="1" ht="14.45" customHeight="1" x14ac:dyDescent="0.3">
      <c r="B148" s="159"/>
      <c r="C148" s="160"/>
      <c r="D148" s="160"/>
      <c r="E148" s="161"/>
      <c r="F148" s="200" t="s">
        <v>199</v>
      </c>
      <c r="G148" s="200"/>
      <c r="H148" s="200"/>
      <c r="I148" s="200"/>
      <c r="J148" s="160"/>
      <c r="K148" s="162">
        <v>2.3039999999999998</v>
      </c>
      <c r="L148" s="160"/>
      <c r="M148" s="160"/>
      <c r="N148" s="160"/>
      <c r="O148" s="160"/>
      <c r="P148" s="160"/>
      <c r="Q148" s="160"/>
      <c r="R148" s="163"/>
      <c r="T148" s="164"/>
      <c r="U148" s="160"/>
      <c r="V148" s="160"/>
      <c r="W148" s="160"/>
      <c r="X148" s="160"/>
      <c r="Y148" s="160"/>
      <c r="Z148" s="160"/>
      <c r="AA148" s="165"/>
      <c r="AT148" s="166" t="s">
        <v>133</v>
      </c>
      <c r="AU148" s="166" t="s">
        <v>130</v>
      </c>
      <c r="AV148" s="158" t="s">
        <v>130</v>
      </c>
      <c r="AW148" s="158" t="s">
        <v>26</v>
      </c>
      <c r="AX148" s="158" t="s">
        <v>77</v>
      </c>
      <c r="AY148" s="166" t="s">
        <v>123</v>
      </c>
    </row>
    <row r="149" spans="1:65" s="36" customFormat="1" ht="34.15" customHeight="1" x14ac:dyDescent="0.3">
      <c r="B149" s="147"/>
      <c r="C149" s="148" t="s">
        <v>200</v>
      </c>
      <c r="D149" s="148" t="s">
        <v>125</v>
      </c>
      <c r="E149" s="149" t="s">
        <v>201</v>
      </c>
      <c r="F149" s="198" t="s">
        <v>202</v>
      </c>
      <c r="G149" s="198"/>
      <c r="H149" s="198"/>
      <c r="I149" s="198"/>
      <c r="J149" s="150" t="s">
        <v>137</v>
      </c>
      <c r="K149" s="151">
        <v>2</v>
      </c>
      <c r="L149" s="199">
        <v>0</v>
      </c>
      <c r="M149" s="199"/>
      <c r="N149" s="199">
        <f>ROUND(L149*K149,3)</f>
        <v>0</v>
      </c>
      <c r="O149" s="199"/>
      <c r="P149" s="199"/>
      <c r="Q149" s="199"/>
      <c r="R149" s="152"/>
      <c r="T149" s="153"/>
      <c r="U149" s="47" t="s">
        <v>36</v>
      </c>
      <c r="V149" s="154">
        <v>0.46666000000000002</v>
      </c>
      <c r="W149" s="154">
        <f>V149*K149</f>
        <v>0.93332000000000004</v>
      </c>
      <c r="X149" s="154">
        <v>2.0000000000000002E-5</v>
      </c>
      <c r="Y149" s="154">
        <f>X149*K149</f>
        <v>4.0000000000000003E-5</v>
      </c>
      <c r="Z149" s="154">
        <v>0</v>
      </c>
      <c r="AA149" s="155">
        <f>Z149*K149</f>
        <v>0</v>
      </c>
      <c r="AR149" s="22" t="s">
        <v>165</v>
      </c>
      <c r="AT149" s="22" t="s">
        <v>125</v>
      </c>
      <c r="AU149" s="22" t="s">
        <v>130</v>
      </c>
      <c r="AY149" s="22" t="s">
        <v>123</v>
      </c>
      <c r="BE149" s="156">
        <f>IF(U149="základná",N149,0)</f>
        <v>0</v>
      </c>
      <c r="BF149" s="156">
        <f>IF(U149="znížená",N149,0)</f>
        <v>0</v>
      </c>
      <c r="BG149" s="156">
        <f>IF(U149="zákl. prenesená",N149,0)</f>
        <v>0</v>
      </c>
      <c r="BH149" s="156">
        <f>IF(U149="zníž. prenesená",N149,0)</f>
        <v>0</v>
      </c>
      <c r="BI149" s="156">
        <f>IF(U149="nulová",N149,0)</f>
        <v>0</v>
      </c>
      <c r="BJ149" s="22" t="s">
        <v>130</v>
      </c>
      <c r="BK149" s="157">
        <f>ROUND(L149*K149,3)</f>
        <v>0</v>
      </c>
      <c r="BL149" s="22" t="s">
        <v>165</v>
      </c>
      <c r="BM149" s="22" t="s">
        <v>203</v>
      </c>
    </row>
    <row r="150" spans="1:65" ht="57" customHeight="1" x14ac:dyDescent="0.3">
      <c r="A150" s="36"/>
      <c r="B150" s="147"/>
      <c r="C150" s="167" t="s">
        <v>204</v>
      </c>
      <c r="D150" s="167" t="s">
        <v>190</v>
      </c>
      <c r="E150" s="168" t="s">
        <v>205</v>
      </c>
      <c r="F150" s="203" t="s">
        <v>206</v>
      </c>
      <c r="G150" s="203"/>
      <c r="H150" s="203"/>
      <c r="I150" s="203"/>
      <c r="J150" s="169" t="s">
        <v>137</v>
      </c>
      <c r="K150" s="170">
        <v>1</v>
      </c>
      <c r="L150" s="204">
        <v>0</v>
      </c>
      <c r="M150" s="204"/>
      <c r="N150" s="204">
        <f>ROUND(L150*K150,3)</f>
        <v>0</v>
      </c>
      <c r="O150" s="204"/>
      <c r="P150" s="204"/>
      <c r="Q150" s="204"/>
      <c r="R150" s="152"/>
      <c r="T150" s="153"/>
      <c r="U150" s="47" t="s">
        <v>36</v>
      </c>
      <c r="V150" s="154">
        <v>0</v>
      </c>
      <c r="W150" s="154">
        <f>V150*K150</f>
        <v>0</v>
      </c>
      <c r="X150" s="154">
        <v>3.2660000000000002E-2</v>
      </c>
      <c r="Y150" s="154">
        <f>X150*K150</f>
        <v>3.2660000000000002E-2</v>
      </c>
      <c r="Z150" s="154">
        <v>0</v>
      </c>
      <c r="AA150" s="155">
        <f>Z150*K150</f>
        <v>0</v>
      </c>
      <c r="AR150" s="22" t="s">
        <v>193</v>
      </c>
      <c r="AT150" s="22" t="s">
        <v>190</v>
      </c>
      <c r="AU150" s="22" t="s">
        <v>130</v>
      </c>
      <c r="AY150" s="22" t="s">
        <v>123</v>
      </c>
      <c r="BE150" s="156">
        <f>IF(U150="základná",N150,0)</f>
        <v>0</v>
      </c>
      <c r="BF150" s="156">
        <f>IF(U150="znížená",N150,0)</f>
        <v>0</v>
      </c>
      <c r="BG150" s="156">
        <f>IF(U150="zákl. prenesená",N150,0)</f>
        <v>0</v>
      </c>
      <c r="BH150" s="156">
        <f>IF(U150="zníž. prenesená",N150,0)</f>
        <v>0</v>
      </c>
      <c r="BI150" s="156">
        <f>IF(U150="nulová",N150,0)</f>
        <v>0</v>
      </c>
      <c r="BJ150" s="22" t="s">
        <v>130</v>
      </c>
      <c r="BK150" s="157">
        <f>ROUND(L150*K150,3)</f>
        <v>0</v>
      </c>
      <c r="BL150" s="22" t="s">
        <v>165</v>
      </c>
      <c r="BM150" s="22" t="s">
        <v>207</v>
      </c>
    </row>
    <row r="151" spans="1:65" ht="34.15" customHeight="1" x14ac:dyDescent="0.3">
      <c r="A151" s="36"/>
      <c r="B151" s="147"/>
      <c r="C151" s="148" t="s">
        <v>208</v>
      </c>
      <c r="D151" s="148" t="s">
        <v>125</v>
      </c>
      <c r="E151" s="149" t="s">
        <v>209</v>
      </c>
      <c r="F151" s="198" t="s">
        <v>210</v>
      </c>
      <c r="G151" s="198"/>
      <c r="H151" s="198"/>
      <c r="I151" s="198"/>
      <c r="J151" s="150" t="s">
        <v>128</v>
      </c>
      <c r="K151" s="151">
        <v>1.44</v>
      </c>
      <c r="L151" s="199">
        <v>0</v>
      </c>
      <c r="M151" s="199"/>
      <c r="N151" s="199">
        <f>ROUND(L151*K151,3)</f>
        <v>0</v>
      </c>
      <c r="O151" s="199"/>
      <c r="P151" s="199"/>
      <c r="Q151" s="199"/>
      <c r="R151" s="152"/>
      <c r="T151" s="153"/>
      <c r="U151" s="47" t="s">
        <v>36</v>
      </c>
      <c r="V151" s="154">
        <v>2.9000000000000001E-2</v>
      </c>
      <c r="W151" s="154">
        <f>V151*K151</f>
        <v>4.1759999999999999E-2</v>
      </c>
      <c r="X151" s="154">
        <v>0</v>
      </c>
      <c r="Y151" s="154">
        <f>X151*K151</f>
        <v>0</v>
      </c>
      <c r="Z151" s="154">
        <v>0</v>
      </c>
      <c r="AA151" s="155">
        <f>Z151*K151</f>
        <v>0</v>
      </c>
      <c r="AR151" s="22" t="s">
        <v>165</v>
      </c>
      <c r="AT151" s="22" t="s">
        <v>125</v>
      </c>
      <c r="AU151" s="22" t="s">
        <v>130</v>
      </c>
      <c r="AY151" s="22" t="s">
        <v>123</v>
      </c>
      <c r="BE151" s="156">
        <f>IF(U151="základná",N151,0)</f>
        <v>0</v>
      </c>
      <c r="BF151" s="156">
        <f>IF(U151="znížená",N151,0)</f>
        <v>0</v>
      </c>
      <c r="BG151" s="156">
        <f>IF(U151="zákl. prenesená",N151,0)</f>
        <v>0</v>
      </c>
      <c r="BH151" s="156">
        <f>IF(U151="zníž. prenesená",N151,0)</f>
        <v>0</v>
      </c>
      <c r="BI151" s="156">
        <f>IF(U151="nulová",N151,0)</f>
        <v>0</v>
      </c>
      <c r="BJ151" s="22" t="s">
        <v>130</v>
      </c>
      <c r="BK151" s="157">
        <f>ROUND(L151*K151,3)</f>
        <v>0</v>
      </c>
      <c r="BL151" s="22" t="s">
        <v>165</v>
      </c>
      <c r="BM151" s="22" t="s">
        <v>211</v>
      </c>
    </row>
    <row r="152" spans="1:65" ht="22.9" customHeight="1" x14ac:dyDescent="0.3">
      <c r="A152" s="36"/>
      <c r="B152" s="147"/>
      <c r="C152" s="148" t="s">
        <v>212</v>
      </c>
      <c r="D152" s="148" t="s">
        <v>125</v>
      </c>
      <c r="E152" s="149" t="s">
        <v>213</v>
      </c>
      <c r="F152" s="198" t="s">
        <v>214</v>
      </c>
      <c r="G152" s="198"/>
      <c r="H152" s="198"/>
      <c r="I152" s="198"/>
      <c r="J152" s="150" t="s">
        <v>128</v>
      </c>
      <c r="K152" s="151">
        <v>1.44</v>
      </c>
      <c r="L152" s="199">
        <v>0</v>
      </c>
      <c r="M152" s="199"/>
      <c r="N152" s="199">
        <f>ROUND(L152*K152,3)</f>
        <v>0</v>
      </c>
      <c r="O152" s="199"/>
      <c r="P152" s="199"/>
      <c r="Q152" s="199"/>
      <c r="R152" s="152"/>
      <c r="T152" s="153"/>
      <c r="U152" s="47" t="s">
        <v>36</v>
      </c>
      <c r="V152" s="154">
        <v>4.9000000000000002E-2</v>
      </c>
      <c r="W152" s="154">
        <f>V152*K152</f>
        <v>7.0559999999999998E-2</v>
      </c>
      <c r="X152" s="154">
        <v>0</v>
      </c>
      <c r="Y152" s="154">
        <f>X152*K152</f>
        <v>0</v>
      </c>
      <c r="Z152" s="154">
        <v>0</v>
      </c>
      <c r="AA152" s="155">
        <f>Z152*K152</f>
        <v>0</v>
      </c>
      <c r="AR152" s="22" t="s">
        <v>165</v>
      </c>
      <c r="AT152" s="22" t="s">
        <v>125</v>
      </c>
      <c r="AU152" s="22" t="s">
        <v>130</v>
      </c>
      <c r="AY152" s="22" t="s">
        <v>123</v>
      </c>
      <c r="BE152" s="156">
        <f>IF(U152="základná",N152,0)</f>
        <v>0</v>
      </c>
      <c r="BF152" s="156">
        <f>IF(U152="znížená",N152,0)</f>
        <v>0</v>
      </c>
      <c r="BG152" s="156">
        <f>IF(U152="zákl. prenesená",N152,0)</f>
        <v>0</v>
      </c>
      <c r="BH152" s="156">
        <f>IF(U152="zníž. prenesená",N152,0)</f>
        <v>0</v>
      </c>
      <c r="BI152" s="156">
        <f>IF(U152="nulová",N152,0)</f>
        <v>0</v>
      </c>
      <c r="BJ152" s="22" t="s">
        <v>130</v>
      </c>
      <c r="BK152" s="157">
        <f>ROUND(L152*K152,3)</f>
        <v>0</v>
      </c>
      <c r="BL152" s="22" t="s">
        <v>165</v>
      </c>
      <c r="BM152" s="22" t="s">
        <v>215</v>
      </c>
    </row>
    <row r="153" spans="1:65" ht="22.9" customHeight="1" x14ac:dyDescent="0.3">
      <c r="A153" s="36"/>
      <c r="B153" s="147"/>
      <c r="C153" s="148" t="s">
        <v>216</v>
      </c>
      <c r="D153" s="148" t="s">
        <v>125</v>
      </c>
      <c r="E153" s="149" t="s">
        <v>217</v>
      </c>
      <c r="F153" s="198" t="s">
        <v>218</v>
      </c>
      <c r="G153" s="198"/>
      <c r="H153" s="198"/>
      <c r="I153" s="198"/>
      <c r="J153" s="150" t="s">
        <v>143</v>
      </c>
      <c r="K153" s="151">
        <v>3.3000000000000002E-2</v>
      </c>
      <c r="L153" s="199">
        <v>0</v>
      </c>
      <c r="M153" s="199"/>
      <c r="N153" s="199">
        <f>ROUND(L153*K153,3)</f>
        <v>0</v>
      </c>
      <c r="O153" s="199"/>
      <c r="P153" s="199"/>
      <c r="Q153" s="199"/>
      <c r="R153" s="152"/>
      <c r="T153" s="153"/>
      <c r="U153" s="47" t="s">
        <v>36</v>
      </c>
      <c r="V153" s="154">
        <v>2.9089999999999998</v>
      </c>
      <c r="W153" s="154">
        <f>V153*K153</f>
        <v>9.5996999999999999E-2</v>
      </c>
      <c r="X153" s="154">
        <v>0</v>
      </c>
      <c r="Y153" s="154">
        <f>X153*K153</f>
        <v>0</v>
      </c>
      <c r="Z153" s="154">
        <v>0</v>
      </c>
      <c r="AA153" s="155">
        <f>Z153*K153</f>
        <v>0</v>
      </c>
      <c r="AR153" s="22" t="s">
        <v>165</v>
      </c>
      <c r="AT153" s="22" t="s">
        <v>125</v>
      </c>
      <c r="AU153" s="22" t="s">
        <v>130</v>
      </c>
      <c r="AY153" s="22" t="s">
        <v>123</v>
      </c>
      <c r="BE153" s="156">
        <f>IF(U153="základná",N153,0)</f>
        <v>0</v>
      </c>
      <c r="BF153" s="156">
        <f>IF(U153="znížená",N153,0)</f>
        <v>0</v>
      </c>
      <c r="BG153" s="156">
        <f>IF(U153="zákl. prenesená",N153,0)</f>
        <v>0</v>
      </c>
      <c r="BH153" s="156">
        <f>IF(U153="zníž. prenesená",N153,0)</f>
        <v>0</v>
      </c>
      <c r="BI153" s="156">
        <f>IF(U153="nulová",N153,0)</f>
        <v>0</v>
      </c>
      <c r="BJ153" s="22" t="s">
        <v>130</v>
      </c>
      <c r="BK153" s="157">
        <f>ROUND(L153*K153,3)</f>
        <v>0</v>
      </c>
      <c r="BL153" s="22" t="s">
        <v>165</v>
      </c>
      <c r="BM153" s="22" t="s">
        <v>219</v>
      </c>
    </row>
    <row r="154" spans="1:65" s="135" customFormat="1" ht="29.85" customHeight="1" x14ac:dyDescent="0.3">
      <c r="B154" s="136"/>
      <c r="C154" s="137"/>
      <c r="D154" s="146" t="s">
        <v>106</v>
      </c>
      <c r="E154" s="146"/>
      <c r="F154" s="146"/>
      <c r="G154" s="146"/>
      <c r="H154" s="146"/>
      <c r="I154" s="146"/>
      <c r="J154" s="146"/>
      <c r="K154" s="146"/>
      <c r="L154" s="146"/>
      <c r="M154" s="146"/>
      <c r="N154" s="201">
        <f>BK154</f>
        <v>0</v>
      </c>
      <c r="O154" s="201"/>
      <c r="P154" s="201"/>
      <c r="Q154" s="201"/>
      <c r="R154" s="139"/>
      <c r="T154" s="140"/>
      <c r="U154" s="137"/>
      <c r="V154" s="137"/>
      <c r="W154" s="141">
        <f>SUM(W155:W156)</f>
        <v>1.085188</v>
      </c>
      <c r="X154" s="137"/>
      <c r="Y154" s="141">
        <f>SUM(Y155:Y156)</f>
        <v>3.3046E-3</v>
      </c>
      <c r="Z154" s="137"/>
      <c r="AA154" s="142">
        <f>SUM(AA155:AA156)</f>
        <v>0</v>
      </c>
      <c r="AR154" s="143" t="s">
        <v>130</v>
      </c>
      <c r="AT154" s="144" t="s">
        <v>68</v>
      </c>
      <c r="AU154" s="144" t="s">
        <v>77</v>
      </c>
      <c r="AY154" s="143" t="s">
        <v>123</v>
      </c>
      <c r="BK154" s="145">
        <f>SUM(BK155:BK156)</f>
        <v>0</v>
      </c>
    </row>
    <row r="155" spans="1:65" s="36" customFormat="1" ht="45.6" customHeight="1" x14ac:dyDescent="0.3">
      <c r="B155" s="147"/>
      <c r="C155" s="148" t="s">
        <v>220</v>
      </c>
      <c r="D155" s="148" t="s">
        <v>125</v>
      </c>
      <c r="E155" s="149" t="s">
        <v>221</v>
      </c>
      <c r="F155" s="198" t="s">
        <v>222</v>
      </c>
      <c r="G155" s="198"/>
      <c r="H155" s="198"/>
      <c r="I155" s="198"/>
      <c r="J155" s="150" t="s">
        <v>128</v>
      </c>
      <c r="K155" s="151">
        <v>10.66</v>
      </c>
      <c r="L155" s="199">
        <v>0</v>
      </c>
      <c r="M155" s="199"/>
      <c r="N155" s="199">
        <f>ROUND(L155*K155,3)</f>
        <v>0</v>
      </c>
      <c r="O155" s="199"/>
      <c r="P155" s="199"/>
      <c r="Q155" s="199"/>
      <c r="R155" s="152"/>
      <c r="T155" s="153"/>
      <c r="U155" s="47" t="s">
        <v>36</v>
      </c>
      <c r="V155" s="154">
        <v>0.1018</v>
      </c>
      <c r="W155" s="154">
        <f>V155*K155</f>
        <v>1.085188</v>
      </c>
      <c r="X155" s="154">
        <v>3.1E-4</v>
      </c>
      <c r="Y155" s="154">
        <f>X155*K155</f>
        <v>3.3046E-3</v>
      </c>
      <c r="Z155" s="154">
        <v>0</v>
      </c>
      <c r="AA155" s="155">
        <f>Z155*K155</f>
        <v>0</v>
      </c>
      <c r="AR155" s="22" t="s">
        <v>165</v>
      </c>
      <c r="AT155" s="22" t="s">
        <v>125</v>
      </c>
      <c r="AU155" s="22" t="s">
        <v>130</v>
      </c>
      <c r="AY155" s="22" t="s">
        <v>123</v>
      </c>
      <c r="BE155" s="156">
        <f>IF(U155="základná",N155,0)</f>
        <v>0</v>
      </c>
      <c r="BF155" s="156">
        <f>IF(U155="znížená",N155,0)</f>
        <v>0</v>
      </c>
      <c r="BG155" s="156">
        <f>IF(U155="zákl. prenesená",N155,0)</f>
        <v>0</v>
      </c>
      <c r="BH155" s="156">
        <f>IF(U155="zníž. prenesená",N155,0)</f>
        <v>0</v>
      </c>
      <c r="BI155" s="156">
        <f>IF(U155="nulová",N155,0)</f>
        <v>0</v>
      </c>
      <c r="BJ155" s="22" t="s">
        <v>130</v>
      </c>
      <c r="BK155" s="157">
        <f>ROUND(L155*K155,3)</f>
        <v>0</v>
      </c>
      <c r="BL155" s="22" t="s">
        <v>165</v>
      </c>
      <c r="BM155" s="22" t="s">
        <v>223</v>
      </c>
    </row>
    <row r="156" spans="1:65" s="158" customFormat="1" ht="22.9" customHeight="1" x14ac:dyDescent="0.3">
      <c r="B156" s="159"/>
      <c r="C156" s="160"/>
      <c r="D156" s="160"/>
      <c r="E156" s="161"/>
      <c r="F156" s="200" t="s">
        <v>224</v>
      </c>
      <c r="G156" s="200"/>
      <c r="H156" s="200"/>
      <c r="I156" s="200"/>
      <c r="J156" s="160"/>
      <c r="K156" s="162">
        <v>10.66</v>
      </c>
      <c r="L156" s="160"/>
      <c r="M156" s="160"/>
      <c r="N156" s="160"/>
      <c r="O156" s="160"/>
      <c r="P156" s="160"/>
      <c r="Q156" s="160"/>
      <c r="R156" s="163"/>
      <c r="T156" s="164"/>
      <c r="U156" s="160"/>
      <c r="V156" s="160"/>
      <c r="W156" s="160"/>
      <c r="X156" s="160"/>
      <c r="Y156" s="160"/>
      <c r="Z156" s="160"/>
      <c r="AA156" s="165"/>
      <c r="AT156" s="166" t="s">
        <v>133</v>
      </c>
      <c r="AU156" s="166" t="s">
        <v>130</v>
      </c>
      <c r="AV156" s="158" t="s">
        <v>130</v>
      </c>
      <c r="AW156" s="158" t="s">
        <v>26</v>
      </c>
      <c r="AX156" s="158" t="s">
        <v>77</v>
      </c>
      <c r="AY156" s="166" t="s">
        <v>123</v>
      </c>
    </row>
    <row r="157" spans="1:65" s="135" customFormat="1" ht="37.5" customHeight="1" x14ac:dyDescent="0.35">
      <c r="B157" s="136"/>
      <c r="C157" s="137"/>
      <c r="D157" s="138" t="s">
        <v>107</v>
      </c>
      <c r="E157" s="138"/>
      <c r="F157" s="138"/>
      <c r="G157" s="138"/>
      <c r="H157" s="138"/>
      <c r="I157" s="138"/>
      <c r="J157" s="138"/>
      <c r="K157" s="138"/>
      <c r="L157" s="138"/>
      <c r="M157" s="138"/>
      <c r="N157" s="205">
        <f>BK157</f>
        <v>0</v>
      </c>
      <c r="O157" s="205"/>
      <c r="P157" s="205"/>
      <c r="Q157" s="205"/>
      <c r="R157" s="139"/>
      <c r="T157" s="140"/>
      <c r="U157" s="137"/>
      <c r="V157" s="137"/>
      <c r="W157" s="141">
        <f>SUM(W158:W160)</f>
        <v>0</v>
      </c>
      <c r="X157" s="137"/>
      <c r="Y157" s="141">
        <f>SUM(Y158:Y160)</f>
        <v>0</v>
      </c>
      <c r="Z157" s="137"/>
      <c r="AA157" s="142">
        <f>SUM(AA158:AA160)</f>
        <v>0</v>
      </c>
      <c r="AR157" s="143" t="s">
        <v>129</v>
      </c>
      <c r="AT157" s="144" t="s">
        <v>68</v>
      </c>
      <c r="AU157" s="144" t="s">
        <v>69</v>
      </c>
      <c r="AY157" s="143" t="s">
        <v>123</v>
      </c>
      <c r="BK157" s="145">
        <f>SUM(BK158:BK160)</f>
        <v>0</v>
      </c>
    </row>
    <row r="158" spans="1:65" s="36" customFormat="1" ht="22.9" customHeight="1" x14ac:dyDescent="0.3">
      <c r="B158" s="147"/>
      <c r="C158" s="148" t="s">
        <v>225</v>
      </c>
      <c r="D158" s="148" t="s">
        <v>125</v>
      </c>
      <c r="E158" s="149" t="s">
        <v>226</v>
      </c>
      <c r="F158" s="198" t="s">
        <v>227</v>
      </c>
      <c r="G158" s="198"/>
      <c r="H158" s="198"/>
      <c r="I158" s="198"/>
      <c r="J158" s="150" t="s">
        <v>228</v>
      </c>
      <c r="K158" s="151">
        <v>1</v>
      </c>
      <c r="L158" s="199">
        <v>0</v>
      </c>
      <c r="M158" s="199"/>
      <c r="N158" s="199">
        <f>ROUND(L158*K158,3)</f>
        <v>0</v>
      </c>
      <c r="O158" s="199"/>
      <c r="P158" s="199"/>
      <c r="Q158" s="199"/>
      <c r="R158" s="152"/>
      <c r="T158" s="153"/>
      <c r="U158" s="47" t="s">
        <v>36</v>
      </c>
      <c r="V158" s="154">
        <v>0</v>
      </c>
      <c r="W158" s="154">
        <f>V158*K158</f>
        <v>0</v>
      </c>
      <c r="X158" s="154">
        <v>0</v>
      </c>
      <c r="Y158" s="154">
        <f>X158*K158</f>
        <v>0</v>
      </c>
      <c r="Z158" s="154">
        <v>0</v>
      </c>
      <c r="AA158" s="155">
        <f>Z158*K158</f>
        <v>0</v>
      </c>
      <c r="AR158" s="22" t="s">
        <v>229</v>
      </c>
      <c r="AT158" s="22" t="s">
        <v>125</v>
      </c>
      <c r="AU158" s="22" t="s">
        <v>77</v>
      </c>
      <c r="AY158" s="22" t="s">
        <v>123</v>
      </c>
      <c r="BE158" s="156">
        <f>IF(U158="základná",N158,0)</f>
        <v>0</v>
      </c>
      <c r="BF158" s="156">
        <f>IF(U158="znížená",N158,0)</f>
        <v>0</v>
      </c>
      <c r="BG158" s="156">
        <f>IF(U158="zákl. prenesená",N158,0)</f>
        <v>0</v>
      </c>
      <c r="BH158" s="156">
        <f>IF(U158="zníž. prenesená",N158,0)</f>
        <v>0</v>
      </c>
      <c r="BI158" s="156">
        <f>IF(U158="nulová",N158,0)</f>
        <v>0</v>
      </c>
      <c r="BJ158" s="22" t="s">
        <v>130</v>
      </c>
      <c r="BK158" s="157">
        <f>ROUND(L158*K158,3)</f>
        <v>0</v>
      </c>
      <c r="BL158" s="22" t="s">
        <v>229</v>
      </c>
      <c r="BM158" s="22" t="s">
        <v>230</v>
      </c>
    </row>
    <row r="159" spans="1:65" s="36" customFormat="1" ht="14.45" customHeight="1" x14ac:dyDescent="0.3">
      <c r="B159" s="147"/>
      <c r="C159" s="148" t="s">
        <v>231</v>
      </c>
      <c r="D159" s="148" t="s">
        <v>125</v>
      </c>
      <c r="E159" s="149" t="s">
        <v>232</v>
      </c>
      <c r="F159" s="198" t="s">
        <v>233</v>
      </c>
      <c r="G159" s="198"/>
      <c r="H159" s="198"/>
      <c r="I159" s="198"/>
      <c r="J159" s="150" t="s">
        <v>234</v>
      </c>
      <c r="K159" s="151">
        <v>4</v>
      </c>
      <c r="L159" s="199">
        <v>0</v>
      </c>
      <c r="M159" s="199"/>
      <c r="N159" s="199">
        <f>ROUND(L159*K159,3)</f>
        <v>0</v>
      </c>
      <c r="O159" s="199"/>
      <c r="P159" s="199"/>
      <c r="Q159" s="199"/>
      <c r="R159" s="152"/>
      <c r="T159" s="153"/>
      <c r="U159" s="47" t="s">
        <v>36</v>
      </c>
      <c r="V159" s="154">
        <v>0</v>
      </c>
      <c r="W159" s="154">
        <f>V159*K159</f>
        <v>0</v>
      </c>
      <c r="X159" s="154">
        <v>0</v>
      </c>
      <c r="Y159" s="154">
        <f>X159*K159</f>
        <v>0</v>
      </c>
      <c r="Z159" s="154">
        <v>0</v>
      </c>
      <c r="AA159" s="155">
        <f>Z159*K159</f>
        <v>0</v>
      </c>
      <c r="AR159" s="22" t="s">
        <v>229</v>
      </c>
      <c r="AT159" s="22" t="s">
        <v>125</v>
      </c>
      <c r="AU159" s="22" t="s">
        <v>77</v>
      </c>
      <c r="AY159" s="22" t="s">
        <v>123</v>
      </c>
      <c r="BE159" s="156">
        <f>IF(U159="základná",N159,0)</f>
        <v>0</v>
      </c>
      <c r="BF159" s="156">
        <f>IF(U159="znížená",N159,0)</f>
        <v>0</v>
      </c>
      <c r="BG159" s="156">
        <f>IF(U159="zákl. prenesená",N159,0)</f>
        <v>0</v>
      </c>
      <c r="BH159" s="156">
        <f>IF(U159="zníž. prenesená",N159,0)</f>
        <v>0</v>
      </c>
      <c r="BI159" s="156">
        <f>IF(U159="nulová",N159,0)</f>
        <v>0</v>
      </c>
      <c r="BJ159" s="22" t="s">
        <v>130</v>
      </c>
      <c r="BK159" s="157">
        <f>ROUND(L159*K159,3)</f>
        <v>0</v>
      </c>
      <c r="BL159" s="22" t="s">
        <v>229</v>
      </c>
      <c r="BM159" s="22" t="s">
        <v>235</v>
      </c>
    </row>
    <row r="160" spans="1:65" ht="14.45" customHeight="1" x14ac:dyDescent="0.3">
      <c r="A160" s="36"/>
      <c r="B160" s="147"/>
      <c r="C160" s="148" t="s">
        <v>236</v>
      </c>
      <c r="D160" s="148" t="s">
        <v>125</v>
      </c>
      <c r="E160" s="149" t="s">
        <v>237</v>
      </c>
      <c r="F160" s="198" t="s">
        <v>238</v>
      </c>
      <c r="G160" s="198"/>
      <c r="H160" s="198"/>
      <c r="I160" s="198"/>
      <c r="J160" s="150" t="s">
        <v>234</v>
      </c>
      <c r="K160" s="151">
        <v>8</v>
      </c>
      <c r="L160" s="199">
        <v>0</v>
      </c>
      <c r="M160" s="199"/>
      <c r="N160" s="199">
        <f>ROUND(L160*K160,3)</f>
        <v>0</v>
      </c>
      <c r="O160" s="199"/>
      <c r="P160" s="199"/>
      <c r="Q160" s="199"/>
      <c r="R160" s="152"/>
      <c r="S160" s="36"/>
      <c r="T160" s="153"/>
      <c r="U160" s="171" t="s">
        <v>36</v>
      </c>
      <c r="V160" s="172">
        <v>0</v>
      </c>
      <c r="W160" s="172">
        <f>V160*K160</f>
        <v>0</v>
      </c>
      <c r="X160" s="172">
        <v>0</v>
      </c>
      <c r="Y160" s="172">
        <f>X160*K160</f>
        <v>0</v>
      </c>
      <c r="Z160" s="172">
        <v>0</v>
      </c>
      <c r="AA160" s="173">
        <f>Z160*K160</f>
        <v>0</v>
      </c>
      <c r="AR160" s="22" t="s">
        <v>229</v>
      </c>
      <c r="AT160" s="22" t="s">
        <v>125</v>
      </c>
      <c r="AU160" s="22" t="s">
        <v>77</v>
      </c>
      <c r="AY160" s="22" t="s">
        <v>123</v>
      </c>
      <c r="BE160" s="156">
        <f>IF(U160="základná",N160,0)</f>
        <v>0</v>
      </c>
      <c r="BF160" s="156">
        <f>IF(U160="znížená",N160,0)</f>
        <v>0</v>
      </c>
      <c r="BG160" s="156">
        <f>IF(U160="zákl. prenesená",N160,0)</f>
        <v>0</v>
      </c>
      <c r="BH160" s="156">
        <f>IF(U160="zníž. prenesená",N160,0)</f>
        <v>0</v>
      </c>
      <c r="BI160" s="156">
        <f>IF(U160="nulová",N160,0)</f>
        <v>0</v>
      </c>
      <c r="BJ160" s="22" t="s">
        <v>130</v>
      </c>
      <c r="BK160" s="157">
        <f>ROUND(L160*K160,3)</f>
        <v>0</v>
      </c>
      <c r="BL160" s="22" t="s">
        <v>229</v>
      </c>
      <c r="BM160" s="22" t="s">
        <v>239</v>
      </c>
    </row>
    <row r="161" spans="1:18" ht="6.95" customHeight="1" x14ac:dyDescent="0.3">
      <c r="A161" s="36"/>
      <c r="B161" s="62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4"/>
    </row>
  </sheetData>
  <mergeCells count="150"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3:I153"/>
    <mergeCell ref="L153:M153"/>
    <mergeCell ref="N153:Q153"/>
    <mergeCell ref="N154:Q154"/>
    <mergeCell ref="F155:I155"/>
    <mergeCell ref="L155:M155"/>
    <mergeCell ref="N155:Q155"/>
    <mergeCell ref="F156:I156"/>
    <mergeCell ref="N157:Q157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5:I145"/>
    <mergeCell ref="L145:M145"/>
    <mergeCell ref="N145:Q145"/>
    <mergeCell ref="N146:Q146"/>
    <mergeCell ref="F147:I147"/>
    <mergeCell ref="L147:M147"/>
    <mergeCell ref="N147:Q147"/>
    <mergeCell ref="F148:I148"/>
    <mergeCell ref="F149:I149"/>
    <mergeCell ref="L149:M149"/>
    <mergeCell ref="N149:Q149"/>
    <mergeCell ref="F141:I141"/>
    <mergeCell ref="L141:M141"/>
    <mergeCell ref="N141:Q141"/>
    <mergeCell ref="F142:I142"/>
    <mergeCell ref="L142:M142"/>
    <mergeCell ref="N142:Q142"/>
    <mergeCell ref="N143:Q143"/>
    <mergeCell ref="F144:I144"/>
    <mergeCell ref="L144:M144"/>
    <mergeCell ref="N144:Q144"/>
    <mergeCell ref="F136:I136"/>
    <mergeCell ref="L136:M136"/>
    <mergeCell ref="N136:Q136"/>
    <mergeCell ref="F137:I137"/>
    <mergeCell ref="N138:Q138"/>
    <mergeCell ref="F139:I139"/>
    <mergeCell ref="L139:M139"/>
    <mergeCell ref="N139:Q139"/>
    <mergeCell ref="F140:I140"/>
    <mergeCell ref="L140:M140"/>
    <mergeCell ref="N140:Q140"/>
    <mergeCell ref="F131:I131"/>
    <mergeCell ref="L131:M131"/>
    <mergeCell ref="N131:Q131"/>
    <mergeCell ref="N132:Q132"/>
    <mergeCell ref="F133:I133"/>
    <mergeCell ref="L133:M133"/>
    <mergeCell ref="N133:Q133"/>
    <mergeCell ref="N134:Q134"/>
    <mergeCell ref="N135:Q135"/>
    <mergeCell ref="F127:I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N122:Q122"/>
    <mergeCell ref="F123:I123"/>
    <mergeCell ref="L123:M123"/>
    <mergeCell ref="N123:Q123"/>
    <mergeCell ref="F124:I124"/>
    <mergeCell ref="N125:Q125"/>
    <mergeCell ref="F126:I126"/>
    <mergeCell ref="L126:M126"/>
    <mergeCell ref="N126:Q126"/>
    <mergeCell ref="F112:P112"/>
    <mergeCell ref="M114:P114"/>
    <mergeCell ref="M116:Q116"/>
    <mergeCell ref="M117:Q117"/>
    <mergeCell ref="F119:I119"/>
    <mergeCell ref="L119:M119"/>
    <mergeCell ref="N119:Q119"/>
    <mergeCell ref="N120:Q120"/>
    <mergeCell ref="N121:Q121"/>
    <mergeCell ref="N95:Q95"/>
    <mergeCell ref="N96:Q96"/>
    <mergeCell ref="N97:Q97"/>
    <mergeCell ref="N98:Q98"/>
    <mergeCell ref="N99:Q99"/>
    <mergeCell ref="N101:Q101"/>
    <mergeCell ref="L103:Q103"/>
    <mergeCell ref="C109:Q109"/>
    <mergeCell ref="F111:P111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hyperlinks>
    <hyperlink ref="F1" location="C2" display="1) Krycí list rozpočtu"/>
    <hyperlink ref="H1" location="C86" display="2) Rekapitulácia rozpočtu"/>
    <hyperlink ref="L1" location="C119" display="3) Rozpočet"/>
    <hyperlink ref="S1" location="'Rekapitulácia stavby'!C2" display="Rekapitulácia stavby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04 - OA Sereď UK</vt:lpstr>
      <vt:lpstr>'04 - OA Sereď UK'!Názvy_tlače</vt:lpstr>
      <vt:lpstr>'Rekapitulácia stavby'!Názvy_tlače</vt:lpstr>
      <vt:lpstr>'04 - OA Sereď UK'!Oblasť_tlače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petnovPC\petnov</dc:creator>
  <cp:lastModifiedBy>Adrián Ševeček</cp:lastModifiedBy>
  <cp:revision>1</cp:revision>
  <dcterms:created xsi:type="dcterms:W3CDTF">2019-06-30T08:21:15Z</dcterms:created>
  <dcterms:modified xsi:type="dcterms:W3CDTF">2020-01-20T05:03:04Z</dcterms:modified>
  <dc:language>sk-SK</dc:language>
</cp:coreProperties>
</file>